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3-01" sheetId="2" r:id="rId2"/>
    <sheet name="PS 1501" sheetId="3" r:id="rId3"/>
    <sheet name="PS 1701" sheetId="4" r:id="rId4"/>
    <sheet name="SO 2301" sheetId="5" r:id="rId5"/>
    <sheet name="SO 2601" sheetId="6" r:id="rId6"/>
    <sheet name="SO 98 98" sheetId="7" r:id="rId7"/>
  </sheets>
  <definedNames/>
  <calcPr/>
  <webPublishing/>
</workbook>
</file>

<file path=xl/sharedStrings.xml><?xml version="1.0" encoding="utf-8"?>
<sst xmlns="http://schemas.openxmlformats.org/spreadsheetml/2006/main" count="5340" uniqueCount="1023">
  <si>
    <t>Aspe</t>
  </si>
  <si>
    <t>Rekapitulace ceny</t>
  </si>
  <si>
    <t>S631900228</t>
  </si>
  <si>
    <t>Doplnění závor na přejezdu P2096 trati Řetenice - Lovosice</t>
  </si>
  <si>
    <t>ZŘ</t>
  </si>
  <si>
    <t>20230117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</si>
  <si>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</si>
  <si>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</si>
  <si>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</si>
  <si>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</si>
  <si>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</si>
  <si>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</si>
  <si>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</si>
  <si>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</si>
  <si>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</si>
  <si>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</si>
  <si>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13-01</t>
  </si>
  <si>
    <t>P2096, výstavba PZS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</si>
  <si>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</si>
  <si>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</si>
  <si>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</si>
  <si>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</si>
  <si>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</si>
  <si>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</si>
  <si>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</si>
  <si>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</si>
  <si>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</si>
  <si>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</si>
  <si>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</si>
  <si>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</si>
  <si>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</si>
  <si>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</si>
  <si>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</si>
  <si>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</si>
  <si>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</si>
  <si>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</si>
  <si>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</si>
  <si>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</si>
  <si>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</si>
  <si>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</si>
  <si>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</si>
  <si>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</si>
  <si>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</si>
  <si>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</si>
  <si>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</si>
  <si>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13-01</t>
  </si>
  <si>
    <t>SD</t>
  </si>
  <si>
    <t>015</t>
  </si>
  <si>
    <t>Definitivní stav - VŠEOBECNÉ KONSTRUKCE A PRÁCE</t>
  </si>
  <si>
    <t>P</t>
  </si>
  <si>
    <t>1</t>
  </si>
  <si>
    <t>015111</t>
  </si>
  <si>
    <t/>
  </si>
  <si>
    <t>POPLATKY ZA LIKVIDACI ODPADŮ NEKONTAMINOVANÝCH - 17 05 04 VYTĚŽENÉ ZEMINY A HORNINY - I. TŘÍDA TĚŽITELNOSTI</t>
  </si>
  <si>
    <t>T</t>
  </si>
  <si>
    <t>2022_OTSKP</t>
  </si>
  <si>
    <t>PP</t>
  </si>
  <si>
    <t>VV</t>
  </si>
  <si>
    <t>TS</t>
  </si>
  <si>
    <t>Technická specifikace položky odpovídá příslušné cenové soustavě</t>
  </si>
  <si>
    <t>015112</t>
  </si>
  <si>
    <t>POPLATKY ZA LIKVIDACI ODPADŮ NEKONTAMINOVANÝCH - 17 05 04 VYTĚŽENÉ ZEMINY A HORNINY - II. TŘÍDA TĚŽITELNOSTI</t>
  </si>
  <si>
    <t>015140</t>
  </si>
  <si>
    <t>POPLATKY ZA LIKVIDACI ODPADŮ NEKONTAMINOVANÝCH - 17 01 01 BETON Z DEMOLIC OBJEKTŮ, ZÁKLADŮ TV</t>
  </si>
  <si>
    <t>4</t>
  </si>
  <si>
    <t>015160</t>
  </si>
  <si>
    <t>POPLATKY ZA LIKVIDACI ODPADŮ NEKONTAMINOVANÝCH - 02 01 03 SMÝCENÉ STROMY A KEŘE</t>
  </si>
  <si>
    <t>5</t>
  </si>
  <si>
    <t>015240</t>
  </si>
  <si>
    <t>POPLATKY ZA LIKVIDACI ODPADŮ NEKONTAMINOVANÝCH - 20 03 99 ODPAD PODOBNÝ KOMUNÁLNÍMU ODPADU</t>
  </si>
  <si>
    <t>6</t>
  </si>
  <si>
    <t>015310</t>
  </si>
  <si>
    <t>POPLATKY ZA LIKVIDACI ODPADŮ NEKONTAMINOVANÝCH - 16 02 14 ELEKTROŠROT (VYŘAZENÁ EL. ZAŘÍZENÍ A PŘÍSTR. - AL, CU A VZ. KOVY)</t>
  </si>
  <si>
    <t>7</t>
  </si>
  <si>
    <t>015590</t>
  </si>
  <si>
    <t>POPLATKY ZA LIKVIDACI ODPADŮ NEBEZPEČNÝCH - 08 01 11* ODPADNÍ NÁTĚROVÉ HMOTY</t>
  </si>
  <si>
    <t>8</t>
  </si>
  <si>
    <t>015621</t>
  </si>
  <si>
    <t>POPLATKY ZA LIKVIDACI ODPADŮ NEBEZPEČNÝCH - KABELY S PLASTOVOU IZOLACÍ</t>
  </si>
  <si>
    <t>9</t>
  </si>
  <si>
    <t>015640</t>
  </si>
  <si>
    <t>POPLATKY ZA LIKVIDACI ODPADŮ NEBEZPEČNÝCH - 16 06 01* OLOVĚNÉ AKUMULÁTORY</t>
  </si>
  <si>
    <t>11</t>
  </si>
  <si>
    <t>Definitivní stav - PŘÍPRAVNÉ PRÁCE (A PŘIDRUŽENÉ)</t>
  </si>
  <si>
    <t>10</t>
  </si>
  <si>
    <t>111207</t>
  </si>
  <si>
    <t>ODSTRANĚNÍ KŘOVIN S ODVOZEM DO 16KM</t>
  </si>
  <si>
    <t>M2</t>
  </si>
  <si>
    <t>112018</t>
  </si>
  <si>
    <t>KÁCENÍ STROMŮ D KMENE DO 0,5M S ODSTRANĚNÍM PAŘEZŮ, ODVOZ DO 20KM</t>
  </si>
  <si>
    <t>KUS</t>
  </si>
  <si>
    <t>12</t>
  </si>
  <si>
    <t>113457</t>
  </si>
  <si>
    <t>ODSTRAN KRYTU ZPEVNĚNÝCH PLOCH Z BETONU VČET PODKLADU, ODVOZ DO 16KM</t>
  </si>
  <si>
    <t>M3</t>
  </si>
  <si>
    <t>Definitivní stav - ODKOPÁVKY A PROKOPÁVKY</t>
  </si>
  <si>
    <t>13</t>
  </si>
  <si>
    <t>12110B</t>
  </si>
  <si>
    <t>SEJMUTÍ ORNICE NEBO LESNÍ PŮDY - DOPRAVA</t>
  </si>
  <si>
    <t>M3KM</t>
  </si>
  <si>
    <t>14</t>
  </si>
  <si>
    <t>122737</t>
  </si>
  <si>
    <t>ODKOPÁVKY A PROKOPÁVKY OBECNÉ TŘ. I, ODVOZ DO 16KM</t>
  </si>
  <si>
    <t>15</t>
  </si>
  <si>
    <t>122837</t>
  </si>
  <si>
    <t>ODKOPÁVKY A PROKOPÁVKY OBECNÉ TŘ. II, ODVOZ DO 16KM</t>
  </si>
  <si>
    <t>132</t>
  </si>
  <si>
    <t>Definitivní stav - HLOUBENÉ VYKOPÁVKY</t>
  </si>
  <si>
    <t>16</t>
  </si>
  <si>
    <t>132737</t>
  </si>
  <si>
    <t>HLOUBENÍ RÝH ŠÍŘ DO 2M PAŽ I NEPAŽ TŘ. I, ODVOZ DO 16KM</t>
  </si>
  <si>
    <t>17</t>
  </si>
  <si>
    <t>132837</t>
  </si>
  <si>
    <t>HLOUBENÍ RÝH ŠÍŘ DO 2M PAŽ I NEPAŽ TŘ. II, ODVOZ DO 16KM</t>
  </si>
  <si>
    <t>18</t>
  </si>
  <si>
    <t>Definitivní stav - POVRCHOVÉ ÚPRAVY TERÉNU (I VEGETAČNÍ)</t>
  </si>
  <si>
    <t>18010</t>
  </si>
  <si>
    <t>VŠEOBECNÉ ÚPRAVY ZASTAVĚNÉHO ÚZEMÍ</t>
  </si>
  <si>
    <t>19</t>
  </si>
  <si>
    <t>18221</t>
  </si>
  <si>
    <t>ROZPROSTŘENÍ ORNICE VE SVAHU V TL DO 0,10M</t>
  </si>
  <si>
    <t>20</t>
  </si>
  <si>
    <t>18241</t>
  </si>
  <si>
    <t>ZALOŽENÍ TRÁVNÍKU RUČNÍM VÝSEVEM</t>
  </si>
  <si>
    <t>21</t>
  </si>
  <si>
    <t>18247</t>
  </si>
  <si>
    <t>OŠETŘOVÁNÍ TRÁVNÍKU</t>
  </si>
  <si>
    <t>22</t>
  </si>
  <si>
    <t>184721</t>
  </si>
  <si>
    <t>ZDRAVOTNÍ ŘEZ VĚTVÍ STROMŮ KMENE D DO 50CM</t>
  </si>
  <si>
    <t>70</t>
  </si>
  <si>
    <t>Definitivní stav - VŠEOBECNÉ PRÁCE PRO SILNOPROUD A SLABOPROUD</t>
  </si>
  <si>
    <t>23</t>
  </si>
  <si>
    <t>701004</t>
  </si>
  <si>
    <t>VYHLEDÁVACÍ MARKER ZEMNÍ</t>
  </si>
  <si>
    <t>24</t>
  </si>
  <si>
    <t>701005</t>
  </si>
  <si>
    <t>VYHLEDÁVACÍ MARKER ZEMNÍ S MOŽNOSTÍ ZÁPISU</t>
  </si>
  <si>
    <t>25</t>
  </si>
  <si>
    <t>702212</t>
  </si>
  <si>
    <t>KABELOVÁ CHRÁNIČKA ZEMNÍ DN PŘES 100 DO 200 MM</t>
  </si>
  <si>
    <t>M</t>
  </si>
  <si>
    <t>26</t>
  </si>
  <si>
    <t>702213</t>
  </si>
  <si>
    <t>KABELOVÁ CHRÁNIČKA ZEMNÍ DN PŘES 200 MM</t>
  </si>
  <si>
    <t>27</t>
  </si>
  <si>
    <t>702312</t>
  </si>
  <si>
    <t>ZAKRYTÍ KABELŮ VÝSTRAŽNOU FÓLIÍ ŠÍŘKY PŘES 20 DO 40 CM</t>
  </si>
  <si>
    <t>28</t>
  </si>
  <si>
    <t>702423</t>
  </si>
  <si>
    <t>KABELOVÝ PROSTUP DO OBJEKTU PŘES ZÁKLAD BETONOVÝ SVĚTLÉ ŠÍŘKY PŘES 200 MM</t>
  </si>
  <si>
    <t>29</t>
  </si>
  <si>
    <t>702511</t>
  </si>
  <si>
    <t>PRŮRAZ ZDIVEM (PŘÍČKOU) ZDĚNÝM TLOUŠŤKY DO 45 CM</t>
  </si>
  <si>
    <t>30</t>
  </si>
  <si>
    <t>703752</t>
  </si>
  <si>
    <t>PROTIPOŽÁRNÍ UCPÁVKA STĚNOU/STROPEM, TL DO 50CM, DO EI 90 MIN.</t>
  </si>
  <si>
    <t>75</t>
  </si>
  <si>
    <t>Definitivní stav - SLABOPROUD</t>
  </si>
  <si>
    <t>31</t>
  </si>
  <si>
    <t>75A131</t>
  </si>
  <si>
    <t>KABEL METALICKÝ DVOUPLÁŠŤOVÝ DO 12 PÁRŮ - DODÁVKA</t>
  </si>
  <si>
    <t>KMPÁR</t>
  </si>
  <si>
    <t>32</t>
  </si>
  <si>
    <t>75A151</t>
  </si>
  <si>
    <t>KABEL METALICKÝ SE STÍNĚNÍM DO 12 PÁRŮ - DODÁVKA</t>
  </si>
  <si>
    <t>33</t>
  </si>
  <si>
    <t>75A217</t>
  </si>
  <si>
    <t>ZATAŽENÍ A SPOJKOVÁNÍ KABELŮ DO 12 PÁRŮ - MONTÁŽ</t>
  </si>
  <si>
    <t>34</t>
  </si>
  <si>
    <t>75A237</t>
  </si>
  <si>
    <t>ZATAŽENÍ A SPOJKOVÁNÍ KABELŮ SE STÍNĚNÍM DO 12 PÁRŮ - MONTÁŽ</t>
  </si>
  <si>
    <t>35</t>
  </si>
  <si>
    <t>75A321</t>
  </si>
  <si>
    <t>SPOJKA ROVNÁ PRO PLASTOVÉ KABELY S JÁDRY O PRŮMĚRU 1 MM2 DO 12 PÁRŮ</t>
  </si>
  <si>
    <t>36</t>
  </si>
  <si>
    <t>75A331</t>
  </si>
  <si>
    <t>SPOJKA ROVNÁ PRO PLASTOVÉ KABELY SE STÍNĚNÍM S JÁDRY O PRŮMĚRU 1 MM2 DO 12 PÁRŮ</t>
  </si>
  <si>
    <t>37</t>
  </si>
  <si>
    <t>75B111</t>
  </si>
  <si>
    <t>VNITŘNÍ KABELOVÉ ROZVODY DO 20 KABELŮ - DODÁVKA</t>
  </si>
  <si>
    <t>38</t>
  </si>
  <si>
    <t>75B117</t>
  </si>
  <si>
    <t>VNITŘNÍ KABELOVÉ ROZVODY DO 20 KABELŮ - MONTÁŽ</t>
  </si>
  <si>
    <t>39</t>
  </si>
  <si>
    <t>75B118</t>
  </si>
  <si>
    <t>VNITŘNÍ KABELOVÉ ROZVODY DO 20 KABELŮ - DEMONTÁŽ</t>
  </si>
  <si>
    <t>40</t>
  </si>
  <si>
    <t>75B219</t>
  </si>
  <si>
    <t>JEDNOTNÉ OVLÁDACÍ PRACOVIŠTĚ (JOP), TECHNOLOGIE, NEZÁLOHOVANÉ - ÚPRAVA</t>
  </si>
  <si>
    <t>41</t>
  </si>
  <si>
    <t>75B229</t>
  </si>
  <si>
    <t>SERVISNÍ A DIAGNOSTICKÉ PRACOVIŠTĚ, TECHNOLOGIE - ÚPRAVA</t>
  </si>
  <si>
    <t>42</t>
  </si>
  <si>
    <t>75B391</t>
  </si>
  <si>
    <t>TERMINÁL ŘÍZENÍ PZZ - DODÁVKA</t>
  </si>
  <si>
    <t>43</t>
  </si>
  <si>
    <t>75B397</t>
  </si>
  <si>
    <t>TERMINÁL ŘÍZENÍ PZZ - MONTÁŽ</t>
  </si>
  <si>
    <t>44</t>
  </si>
  <si>
    <t>75B742</t>
  </si>
  <si>
    <t>OCHRANNÁ OPATŘENÍ PROTI ATMOSFÉRICKÝM VLIVŮM - JEDNOKOLEJNÁ TRAŤ BEZ TRAKCÍ</t>
  </si>
  <si>
    <t>KM</t>
  </si>
  <si>
    <t>45</t>
  </si>
  <si>
    <t>75B859</t>
  </si>
  <si>
    <t>SKŘÍŇ DOZ - ÚPRAVA</t>
  </si>
  <si>
    <t>46</t>
  </si>
  <si>
    <t>75B951</t>
  </si>
  <si>
    <t>SW PRO ELEKTRONICKÉ PŘEJEZDOVÉ ZABEZPEČOVACÍ ZAŘÍZENÍ NA JEDNOKOLEJNÉ TRATI - DODÁVKA</t>
  </si>
  <si>
    <t>47</t>
  </si>
  <si>
    <t>75B957</t>
  </si>
  <si>
    <t>SW PRO ELEKTRONICKÉ PŘEJEZDOVÉ ZABEZPEČOVACÍ ZAŘÍZENÍ NA JEDNOKOLEJNÉ TRATI - MONTÁŽ</t>
  </si>
  <si>
    <t>48</t>
  </si>
  <si>
    <t>75C917</t>
  </si>
  <si>
    <t>SNÍMAČ POČÍTAČE NÁPRAV - MONTÁŽ</t>
  </si>
  <si>
    <t>49</t>
  </si>
  <si>
    <t>75C918</t>
  </si>
  <si>
    <t>SNÍMAČ POČÍTAČE NÁPRAV - DEMONTÁŽ</t>
  </si>
  <si>
    <t>50</t>
  </si>
  <si>
    <t>75D118</t>
  </si>
  <si>
    <t>SKŘÍŇ LOGIKY RELÉOVÉHO PŘEJEZDOVÉHO ZABEZPEČOVACÍHO ZAŘÍZENÍ - DEMONTÁŽ</t>
  </si>
  <si>
    <t>51</t>
  </si>
  <si>
    <t>75D121</t>
  </si>
  <si>
    <t>SKŘÍŇ LOGIKY ELEKTRONICKÉHO PŘEJEZDOVÉHO ZABEZPEČOVACÍHO ZAŘÍZENÍ - DODÁVKA</t>
  </si>
  <si>
    <t>52</t>
  </si>
  <si>
    <t>75D127</t>
  </si>
  <si>
    <t>SKŘÍŇ LOGIKY ELEKTRONICKÉHO PŘEJEZDOVÉHO ZABEZPEČOVACÍHO ZAŘÍZENÍ - MONTÁŽ</t>
  </si>
  <si>
    <t>53</t>
  </si>
  <si>
    <t>75D161</t>
  </si>
  <si>
    <t>RELÉOVÝ DOMEK (DO 18 M2) PREFABRIKOVANÝ, IZOLOVANÝ, S KLIMATIZACÍ A VNITŘNÍ KABELIZACÍ - DODÁVKA</t>
  </si>
  <si>
    <t>54</t>
  </si>
  <si>
    <t>75D167</t>
  </si>
  <si>
    <t>RELÉOVÝ DOMEK (DO 18 M2) PREFABRIKOVANÝ - MONTÁŽ</t>
  </si>
  <si>
    <t>55</t>
  </si>
  <si>
    <t>75D168</t>
  </si>
  <si>
    <t>RELÉOVÝ DOMEK (DO 18 M2) PREFABRIKOVANÝ - DEMONTÁŽ</t>
  </si>
  <si>
    <t>56</t>
  </si>
  <si>
    <t>75D181</t>
  </si>
  <si>
    <t>NAPÁJECÍ SKŘÍŇ PŘEJEZDOVÉHO ZABEZPEČOVACÍHO ZAŘÍZENÍ - DODÁVKA</t>
  </si>
  <si>
    <t>57</t>
  </si>
  <si>
    <t>75D187</t>
  </si>
  <si>
    <t>NAPÁJECÍ SKŘÍŇ PŘEJEZDOVÉHO ZABEZPEČOVACÍHO ZAŘÍZENÍ - MONTÁŽ</t>
  </si>
  <si>
    <t>58</t>
  </si>
  <si>
    <t>75D188</t>
  </si>
  <si>
    <t>NAPÁJECÍ SKŘÍŇ PŘEJEZDOVÉHO ZABEZPEČOVACÍHO ZAŘÍZENÍ - DEMONTÁŽ</t>
  </si>
  <si>
    <t>59</t>
  </si>
  <si>
    <t>75D211</t>
  </si>
  <si>
    <t>VÝSTRAŽNÍK SE ZÁVOROU, 1 SKŘÍŇ - DODÁVKA</t>
  </si>
  <si>
    <t>60</t>
  </si>
  <si>
    <t>75D217</t>
  </si>
  <si>
    <t>VÝSTRAŽNÍK SE ZÁVOROU, 1 SKŘÍŇ - MONTÁŽ</t>
  </si>
  <si>
    <t>61</t>
  </si>
  <si>
    <t>75D228</t>
  </si>
  <si>
    <t>VÝSTRAŽNÍK BEZ ZÁVORY, 1 SKŘÍŇ - DEMONTÁŽ</t>
  </si>
  <si>
    <t>62</t>
  </si>
  <si>
    <t>75D231</t>
  </si>
  <si>
    <t>VÝSTRAŽNÍK SE ZÁVOROU, 2 SKŘÍNĚ - DODÁVKA</t>
  </si>
  <si>
    <t>63</t>
  </si>
  <si>
    <t>75D237</t>
  </si>
  <si>
    <t>VÝSTRAŽNÍK SE ZÁVOROU, 2 SKŘÍNĚ - MONTÁŽ</t>
  </si>
  <si>
    <t>64</t>
  </si>
  <si>
    <t>75D248</t>
  </si>
  <si>
    <t>VÝSTRAŽNÍK BEZ ZÁVORY, 2 SKŘÍNĚ - DEMONTÁŽ</t>
  </si>
  <si>
    <t>65</t>
  </si>
  <si>
    <t>75D271</t>
  </si>
  <si>
    <t>ZAŘÍZENÍ (PZZ) PRO NEVIDOMÉ - DODÁVKA</t>
  </si>
  <si>
    <t>66</t>
  </si>
  <si>
    <t>75D277</t>
  </si>
  <si>
    <t>ZAŘÍZENÍ (PZZ) PRO NEVIDOMÉ - MONTÁŽ</t>
  </si>
  <si>
    <t>67</t>
  </si>
  <si>
    <t>75E117</t>
  </si>
  <si>
    <t>DOZOR PRACOVNÍKŮ PROVOZOVATELE PŘI PRÁCI NA ŽIVÉM ZAŘÍZENÍ</t>
  </si>
  <si>
    <t>HOD</t>
  </si>
  <si>
    <t>68</t>
  </si>
  <si>
    <t>75E127</t>
  </si>
  <si>
    <t>CELKOVÁ PROHLÍDKA ZAŘÍZENÍ A VYHOTOVENÍ REVIZNÍ ZPRÁVY</t>
  </si>
  <si>
    <t>69</t>
  </si>
  <si>
    <t>75E137</t>
  </si>
  <si>
    <t>PŘEZKOUŠENÍ VLAKOVÝCH CEST</t>
  </si>
  <si>
    <t>75E167</t>
  </si>
  <si>
    <t>OŽIVENÍ, ODZKOUŠENÍ A ZPROVOZNĚNÍ ÚSEKOVÉHO OVLÁDÁNÍ ZA JEDEN ÚSEK</t>
  </si>
  <si>
    <t>71</t>
  </si>
  <si>
    <t>75E1B7</t>
  </si>
  <si>
    <t>REGULACE A ZKOUŠENÍ ZABEZPEČOVACÍHO ZAŘÍZENÍ</t>
  </si>
  <si>
    <t>72</t>
  </si>
  <si>
    <t>75E1C7</t>
  </si>
  <si>
    <t>PROTOKOL UTZ</t>
  </si>
  <si>
    <t>D.2.1</t>
  </si>
  <si>
    <t>Železniční sdělovací zařízení</t>
  </si>
  <si>
    <t xml:space="preserve">  PS 1501</t>
  </si>
  <si>
    <t>P2096 Úprava DOK, TK</t>
  </si>
  <si>
    <t>PS 1501</t>
  </si>
  <si>
    <t>.1</t>
  </si>
  <si>
    <t>Dodávky, montáže a nosný materiál</t>
  </si>
  <si>
    <t>75I321</t>
  </si>
  <si>
    <t>KABEL ZEMNÍ DVOUPLÁŠŤOVÝ S PANCÍŘEM PRŮMĚRU ŽÍLY 0,8 MM DO 5XN</t>
  </si>
  <si>
    <t>KMČTYŘKA</t>
  </si>
  <si>
    <t>viz textová a výkresová část projektové dokumentace</t>
  </si>
  <si>
    <t>75I322</t>
  </si>
  <si>
    <t>KABEL ZEMNÍ DVOUPLÁŠŤOVÝ S PANCÍŘEM PRŮMĚRU ŽÍLY 0,8 MM DO 25XN</t>
  </si>
  <si>
    <t>75I32X</t>
  </si>
  <si>
    <t>KABEL ZEMNÍ DVOUPLÁŠŤOVÝ S PANCÍŘEM PRŮMĚRU ŽÍLY 0,8 MM - MONTÁŽ</t>
  </si>
  <si>
    <t>75J212</t>
  </si>
  <si>
    <t>KABEL SDĚLOVACÍ PRO VNITŘNÍ POUŽITÍ DO 10 PÁRŮ PRŮMĚRU 0,5 MM</t>
  </si>
  <si>
    <t>75I812</t>
  </si>
  <si>
    <t>KABEL OPTICKÝ SINGLEMODE DO 36 VLÁKEN</t>
  </si>
  <si>
    <t>KMVLÁKNO</t>
  </si>
  <si>
    <t>703452</t>
  </si>
  <si>
    <t>ELEKTROINSTALAČNÍ TRUBKA S FUNKČNÍ ODOLNOSTÍ PŘI POŽÁRU VČETNĚ UPEVNĚNÍ A PŘÍSLUŠENSTVÍ DN PRŮMĚRU PŘES 25 DO 40 MM</t>
  </si>
  <si>
    <t>75I81X</t>
  </si>
  <si>
    <t>KABEL OPTICKÝ SINGLEMODE - MONTÁŽ</t>
  </si>
  <si>
    <t>75I841</t>
  </si>
  <si>
    <t>KABEL OPTICKÝ - REZERVA DO 500 MM</t>
  </si>
  <si>
    <t>75I911</t>
  </si>
  <si>
    <t>OPTOTRUBKA HDPE PRŮMĚRU DO 40 MM</t>
  </si>
  <si>
    <t>75I91X</t>
  </si>
  <si>
    <t>OPTOTRUBKA HDPE - 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</si>
  <si>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</si>
  <si>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</si>
  <si>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</si>
  <si>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</si>
  <si>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</si>
  <si>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</si>
  <si>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</si>
  <si>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75IA51</t>
  </si>
  <si>
    <t>OPTOTRUBKOVÁ KONCOVKA PRŮMĚRU DO 40 MM</t>
  </si>
  <si>
    <t>75IA61</t>
  </si>
  <si>
    <t>OPTOTRUBKOVÁ KONCOKA S VENTILKEM PRŮMĚRU DO 40 MM</t>
  </si>
  <si>
    <t>75IA71</t>
  </si>
  <si>
    <t>OPTOTRUBKOVÁ PRŮCHODKA PRŮMĚRU DO 40 MM</t>
  </si>
  <si>
    <t>75ID21</t>
  </si>
  <si>
    <t>PLASTOVÁ ZEMNÍ KOMORA PRO ULOŽENÍ SPOJKY</t>
  </si>
  <si>
    <t>75ID31</t>
  </si>
  <si>
    <t>PLASTOVÁ ZEMNÍ KOMORA TĚSNENÍ PRO HDPE TRUBKU DO 40 MM</t>
  </si>
  <si>
    <t>R75IEC1</t>
  </si>
  <si>
    <t>Venkovní telefonní objekt na sloupku, skříň společná přístrojová 3D, včetně výstroje a montáže</t>
  </si>
  <si>
    <t>SUDOP R-208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</si>
  <si>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</si>
  <si>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75IEE2</t>
  </si>
  <si>
    <t>OPTICKÝ ROZVADĚČ 19" PROVEDENÍ 24 VLÁKEN</t>
  </si>
  <si>
    <t>75IEEX</t>
  </si>
  <si>
    <t>OPTICKÝ ROZVADĚČ 19" PROVEDENÍ - MONTÁŽ</t>
  </si>
  <si>
    <t>75IEG1</t>
  </si>
  <si>
    <t>KAZETA PRO ULOŽENÍ SVÁRŮ - DODÁVKA</t>
  </si>
  <si>
    <t>75IEGX</t>
  </si>
  <si>
    <t>KAZETA PRO ULOŽENÍ SVÁRŮ - MONTÁŽ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</si>
  <si>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</si>
  <si>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</si>
  <si>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</si>
  <si>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</si>
  <si>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</si>
  <si>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</si>
  <si>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75IF91</t>
  </si>
  <si>
    <t>KONSTRUKCE DO SKŘÍNĚ 19" PRO UPEVNĚNÍ ZAŘÍZENÍ</t>
  </si>
  <si>
    <t>75IFA1</t>
  </si>
  <si>
    <t>NOSNÍK BLESKOJISTEK</t>
  </si>
  <si>
    <t>75IFB1</t>
  </si>
  <si>
    <t>BLESKOJISTKA</t>
  </si>
  <si>
    <t>75IG11</t>
  </si>
  <si>
    <t>TYČ UZEMŇOVACÍ</t>
  </si>
  <si>
    <t>75IG31</t>
  </si>
  <si>
    <t>ZEMNICÍ DESKA FEZN 2000 X 250 X 3 MM</t>
  </si>
  <si>
    <t>741C02</t>
  </si>
  <si>
    <t>UZEMŇOVACÍ SVORKA</t>
  </si>
  <si>
    <t>741C01</t>
  </si>
  <si>
    <t>EKVIPOTENCIÁLNÍ PŘÍPOJNICE</t>
  </si>
  <si>
    <t>741C04</t>
  </si>
  <si>
    <t>OCHRANNÉ POSPOJOVÁNÍ CU VODIČEM DO 16 MM2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</si>
  <si>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</si>
  <si>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</si>
  <si>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</si>
  <si>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</si>
  <si>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75IG61</t>
  </si>
  <si>
    <t>VEDENÍ UZEMŇOVACÍ V ZEMI Z FEZN DRÁTU DO 120 MM2</t>
  </si>
  <si>
    <t>75IH21</t>
  </si>
  <si>
    <t>UKONČENÍ KABELU CELOPLASTOVÝHO S PANCÍŘEM DO 40 ŽIL</t>
  </si>
  <si>
    <t>75IH32</t>
  </si>
  <si>
    <t>UKONČENÍ KABELU FORMA KABELOVÁ DÉLKY DO 0,5 M DO 25XN</t>
  </si>
  <si>
    <t>75IH62</t>
  </si>
  <si>
    <t>UKONČENÍ KABELU OPTICKÉHO DO 36 VLÁKEN</t>
  </si>
  <si>
    <t>75II21</t>
  </si>
  <si>
    <t>SPOJKA PRO CELOPLASTOVÉ KABELY S PANCÍŘEM DO 100 ŽIL</t>
  </si>
  <si>
    <t>75II62</t>
  </si>
  <si>
    <t>SPOJKA - ODBOČOVACÍ SOUPRAVA STŘEDNÍ</t>
  </si>
  <si>
    <t>75II71</t>
  </si>
  <si>
    <t>SPOJKA OPTICKÁ DO 72 VLÁKEN</t>
  </si>
  <si>
    <t>75II7X</t>
  </si>
  <si>
    <t>SPOJKA OPTICKÁ - MONTÁŽ</t>
  </si>
  <si>
    <t>75IJ11</t>
  </si>
  <si>
    <t>MĚŘENÍ - ZŘÍZENÍ VÝVODU KABELOVÉHO PLÁŠTĚ PRO MĚŘENÍ</t>
  </si>
  <si>
    <t>75IJ12</t>
  </si>
  <si>
    <t>MĚŘENÍ JEDNOSMĚRNÉ NA SDĚLOVACÍM KABELU</t>
  </si>
  <si>
    <t>75IJ13</t>
  </si>
  <si>
    <t>MĚŘENÍ ÚTLUMU PŘESLECHU NA BLÍZKÉM KONCI NA MÍSTNÍM SDĚL. KABELU ZA 1 ČTYŘKU XN A 1 MĚŘENÝ ÚSEK</t>
  </si>
  <si>
    <t>73</t>
  </si>
  <si>
    <t>75IJ15</t>
  </si>
  <si>
    <t>MĚŘENÍ A VYROVNÁNÍ KAPACITNÍCH NEROVNOVÁH NA MÍSTNÍM SDĚLOVACÍM KABELU, KABEL DO 4 KM DÉLKY, 1 ČTYŘKA</t>
  </si>
  <si>
    <t>74</t>
  </si>
  <si>
    <t>75IK11</t>
  </si>
  <si>
    <t>MĚŘENÍ STÁVAJÍCÍHO OPTICKÉHO KABELU</t>
  </si>
  <si>
    <t>VLÁKNO</t>
  </si>
  <si>
    <t>75J821</t>
  </si>
  <si>
    <t>OPTICKÝ PIGTAIL SINGLEMODE DO 2 M</t>
  </si>
  <si>
    <t>76</t>
  </si>
  <si>
    <t>75J82X</t>
  </si>
  <si>
    <t>OPTICKÝ PIGTAIL SINGLEMODE - MONTÁŽ</t>
  </si>
  <si>
    <t>77</t>
  </si>
  <si>
    <t>75J921</t>
  </si>
  <si>
    <t>OPTICKÝ PATCHCORD SINGLEMODE DO 5 M</t>
  </si>
  <si>
    <t>78</t>
  </si>
  <si>
    <t>75J92X</t>
  </si>
  <si>
    <t>OPTICKÝ PATCHCORD SINGLEMODE - MONTÁŽ</t>
  </si>
  <si>
    <t>79</t>
  </si>
  <si>
    <t>75K112</t>
  </si>
  <si>
    <t>TRANSFORMÁTOR ODDĚLOVACÍ (OCHRANNÝ) PŘES 1000 VA</t>
  </si>
  <si>
    <t>80</t>
  </si>
  <si>
    <t>75K11X</t>
  </si>
  <si>
    <t>TRANSFORMÁTOR ODDĚLOVACÍ (OCHRANNÝ) - MONTÁŽ</t>
  </si>
  <si>
    <t>81</t>
  </si>
  <si>
    <t>75IK21</t>
  </si>
  <si>
    <t>MĚŘENÍ KOMPLEXNÍ OPTICKÉHO KABELU</t>
  </si>
  <si>
    <t>82</t>
  </si>
  <si>
    <t>R75IL71</t>
  </si>
  <si>
    <t>KABELOVÁ KNIHA - VYHOTOVENÍ</t>
  </si>
  <si>
    <t>1. Položka obsahuje:  
 – zhotovení kabelové knihy plánů dle požadavku správce a majitele zařízení a "Základní technické specifikace optických kabelů a jejich přislušenství v telekomunikační síti SŽDC"  
2. Položka neobsahuje:  
X  
3. Způsob měření:  
Měřící práce se udávají počtem metrů kabeláže, pro kterou má být kniha zhotovena.</t>
  </si>
  <si>
    <t>.2</t>
  </si>
  <si>
    <t>Poplatky za skládky</t>
  </si>
  <si>
    <t>83</t>
  </si>
  <si>
    <t>R015111</t>
  </si>
  <si>
    <t>901</t>
  </si>
  <si>
    <t>POPLATKY ZA LIKVIDACŮ ODPADŮ NEKONTAMINOVANÝCH - 17 05 04 VYTĚŽENÉ ZEMINY A HORNINY - I. TŘÍDA TĚŽITELNOSTI VČETNĚ DOPRAVY</t>
  </si>
  <si>
    <t>1. Položka obsahuje:  
 - veškeré poplatky provozovateli skládky, recyklační linky nebo jiného zařízení na zpracování nebo likvidaci odpadů související s převzetím, uložením, zpracováním nebo likvidací odpadu,  
 - náklady spojené s dopravou odpadu z místa stavby na místo převzetí provozovatelem skládky, recyklační linky nebo jiného zařízení na zpracování nebo likvidaci odpadů,  
 - náklady spojené s vyložením a manipulací s materiálem v místě skládky.  
2. Položka neobsahuje:  
 - náklady spojené s naložením a manipulací s materiálem.  
3. Způsob měření:   
 - měrná jednotka tuna určující množství odpadu vytříděného v souladu se zákonem č. 185/2001 Sb., o nakládání s odpady, v platném znění</t>
  </si>
  <si>
    <t>84</t>
  </si>
  <si>
    <t>R015420</t>
  </si>
  <si>
    <t>904</t>
  </si>
  <si>
    <t>POPLATKY ZA LIKVIDACŮ ODPADŮ NEKONTAMINOVANÝCH - 17 06 04 ZBYTKY IZOLAČNÍCH MATERIÁLŮ VČETNĚ DOPRAV VČETNĚ DOPRAVY</t>
  </si>
  <si>
    <t>85</t>
  </si>
  <si>
    <t>R015621</t>
  </si>
  <si>
    <t>905</t>
  </si>
  <si>
    <t>POPLATKY ZA LIKVIDACŮ ODPADŮ NEBEZPEČNÝCH - KABELY S PLASTOVOU IZOLACÍ VČETNĚ DOPRAVY</t>
  </si>
  <si>
    <t>O8</t>
  </si>
  <si>
    <t>Zemní práce</t>
  </si>
  <si>
    <t>R701011</t>
  </si>
  <si>
    <t>VYTÝČENÍ TRASY</t>
  </si>
  <si>
    <t>1. Položka obsahuje:  
 – vytyčení nové trasy vedení na stěně či v terénu  
2. Položka neobsahuje:  
 X  
3. Způsob měření:  
Udává se v km vybourané rýhy</t>
  </si>
  <si>
    <t>11130</t>
  </si>
  <si>
    <t>SEJMUTÍ DRNU</t>
  </si>
  <si>
    <t>11110</t>
  </si>
  <si>
    <t>ODSTRANĚNÍ TRAVIN</t>
  </si>
  <si>
    <t>R123201</t>
  </si>
  <si>
    <t>ODKOPÁVKY A PROKOPÁVKY KOMUNIKACÍ, PLOCH A PODKLADOVÝCH VRSTEV TŘ. TĚŽITELNOSTI II., VČETNĚ KOMPLETNÍ OBNOVY POVRCHŮ A PROVIZORNÍCH LÁVEK</t>
  </si>
  <si>
    <t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</si>
  <si>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13273</t>
  </si>
  <si>
    <t>HLOUBENÍ RÝH ŠÍŘ DO 2M PAŽ I NEPAŽ TŘ. I</t>
  </si>
  <si>
    <t>13173</t>
  </si>
  <si>
    <t>HLOUBENÍ JAM ZAPAŽ I NEPAŽ TŘ. I</t>
  </si>
  <si>
    <t>131738</t>
  </si>
  <si>
    <t>HLOUBENÍ JAM ZAPAŽ I NEPAŽ TŘ. I, ODVOZ DO 20KM</t>
  </si>
  <si>
    <t>132738</t>
  </si>
  <si>
    <t>HLOUBENÍ RÝH ŠÍŘ DO 2M PAŽ I NEPAŽ TŘ. I, ODVOZ DO 20KM</t>
  </si>
  <si>
    <t>17411</t>
  </si>
  <si>
    <t>ZÁSYP JAM A RÝH ZEMINOU SE ZHUTNĚNÍM</t>
  </si>
  <si>
    <t>14173</t>
  </si>
  <si>
    <t>PROTLAČOVÁNÍ POTRUBÍ Z PLAST HMOT DN DO 200MM</t>
  </si>
  <si>
    <t>561102</t>
  </si>
  <si>
    <t>PODKLADNÍ BETON TŘ. II</t>
  </si>
  <si>
    <t>701001</t>
  </si>
  <si>
    <t>OZNAČOVACÍ ŠTÍTEK KABELOVÉHO VEDENÍ, SPOJKY NEBO KABELOVÉ SKŘÍNĚ (VČETNĚ OBJÍMKY)</t>
  </si>
  <si>
    <t>701002</t>
  </si>
  <si>
    <t>ZNAČKOVACÍ TYČ</t>
  </si>
  <si>
    <t>702111</t>
  </si>
  <si>
    <t>KABELOVÝ ŽLAB ZEMNÍ VČETNĚ KRYTU SVĚTLÉ ŠÍŘKY DO 120 MM</t>
  </si>
  <si>
    <t>702901</t>
  </si>
  <si>
    <t>ZASYPÁNÍ KABELOVÉHO ŽLABU VRSTVOU Z PŘESÁTÉHO PÍSKU ČI VÝKOPKU SVĚTLÉ ŠÍŘKY DO 120 MM</t>
  </si>
  <si>
    <t>709400</t>
  </si>
  <si>
    <t>ZATAŽENÍ LANKA DO CHRÁNIČKY NEBO ŽLABU</t>
  </si>
  <si>
    <t>702412</t>
  </si>
  <si>
    <t>KABELOVÝ PROSTUP DO OBJEKTU PŘES ZÁKLAD ZDĚNÝ SVĚTLÉ ŠÍŘKY PŘES 100 DO 200 MM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</si>
  <si>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</si>
  <si>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</si>
  <si>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</si>
  <si>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</si>
  <si>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709210</t>
  </si>
  <si>
    <t>KŘIŽOVATKA KABELOVÝCH VEDENÍ SE STÁVAJÍCÍ INŽENÝRSKOU SÍTÍ (KABELEM, POTRUBÍM APOD.)</t>
  </si>
  <si>
    <t>R029113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</si>
  <si>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</si>
  <si>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</si>
  <si>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R701ADC</t>
  </si>
  <si>
    <t>GEODETICKÉ ZAMĚŘENÍ TRASY</t>
  </si>
  <si>
    <t>1. Položka obsahuje:  
 – Geodetické zaměření trasy. Dále obsahuje cenu za pom. mechanismy včetně všech ostatních vedlejších nákladů.  
2. Položka neobsahuje:  
 X  
3. Způsob měření:  
Udává se v km</t>
  </si>
  <si>
    <t xml:space="preserve">  PS 1701</t>
  </si>
  <si>
    <t>P2096 Sdělovací zařízení</t>
  </si>
  <si>
    <t>PS 1701</t>
  </si>
  <si>
    <t>Přenosový systém</t>
  </si>
  <si>
    <t>75M912</t>
  </si>
  <si>
    <t>DATOVÁ INFRASTRUKTURA LAN, L2 SWITCH KOMPAKTNÍ 8XGE POE</t>
  </si>
  <si>
    <t>napájení: 230VAC</t>
  </si>
  <si>
    <t>Technická specifikace položky odpovídá příslušné cenové soustavě.</t>
  </si>
  <si>
    <t>75M91X</t>
  </si>
  <si>
    <t>DATOVÁ INFRASTRUKTURA LAN, SWITCH ETHERNET L2 - MONTÁŽ</t>
  </si>
  <si>
    <t>R75M866</t>
  </si>
  <si>
    <t>PŘEVODNÍK - SFP</t>
  </si>
  <si>
    <t>R-položka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</si>
  <si>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</si>
  <si>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R75M86X</t>
  </si>
  <si>
    <t>PŘEVODNÍK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</si>
  <si>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</t>
  </si>
  <si>
    <t>75JB12</t>
  </si>
  <si>
    <t>DATOVÝ ROZVADĚČ 19" 600X600 DO 32 U</t>
  </si>
  <si>
    <t>75JB1X</t>
  </si>
  <si>
    <t>DATOVÝ ROZVADĚČ 19" 600X600 - MONTÁŽ</t>
  </si>
  <si>
    <t>75IF9X</t>
  </si>
  <si>
    <t>KONSTRUKCE DO SKŘÍNĚ 19" PRO UPEVNĚNÍ ZAŘÍZENÍ - MONTÁŽ</t>
  </si>
  <si>
    <t>75IF3X</t>
  </si>
  <si>
    <t>ZEMNÍCÍ SVORKOVNICE - MONTÁŽ</t>
  </si>
  <si>
    <t>R170101</t>
  </si>
  <si>
    <t>PANEL ZÁSUVKOVÝ DO 19" SKŘÍNĚ</t>
  </si>
  <si>
    <t>75JA51</t>
  </si>
  <si>
    <t>ROZVADĚČ STRUKT. KABELÁŽE, ORGANIZÉR</t>
  </si>
  <si>
    <t>75JA5X</t>
  </si>
  <si>
    <t>ROZVADĚČ STRUKT. KABELÁŽE, MONTÁŽ ORGANIZÉRU, PATCHPANELU</t>
  </si>
  <si>
    <t>75K321</t>
  </si>
  <si>
    <t>ZÁLOŽNÍ ZDROJ UPS 230 V DO 1000 VA</t>
  </si>
  <si>
    <t>včetně SNMP dohledu</t>
  </si>
  <si>
    <t>75K32X</t>
  </si>
  <si>
    <t>ZÁLOŽNÍ ZDROJ UPS 230 V DO 1000 VA - MONTÁŽ</t>
  </si>
  <si>
    <t>R170102</t>
  </si>
  <si>
    <t>ZÁLOŽNÍ ZDROJ UPS - BATERIOVÝ BOX</t>
  </si>
  <si>
    <t>744612</t>
  </si>
  <si>
    <t>JISTIČ JEDNOPÓLOVÝ (10 KA) OD 4 DO 10 A</t>
  </si>
  <si>
    <t>75J922</t>
  </si>
  <si>
    <t>OPTICKÝ PATCHCORD SINGLEMODE PŘES 5 M</t>
  </si>
  <si>
    <t>R170103</t>
  </si>
  <si>
    <t>METALICKÝ PATCHCORD DO 3M</t>
  </si>
  <si>
    <t>1. Položka obsahuje:  
 – dodávku specifikované kabelizace včetně potřebného drobného montážního materiálu  
 – kompletní montáž, dopravu a skladování  
2. Položka neobsahuje:  
 X  
3. Způsob měření:  
Dodávka specifikované kabelizace se měří v kusech.</t>
  </si>
  <si>
    <t>742F11</t>
  </si>
  <si>
    <t>KABEL NN NEBO VODIČ JEDNOŽÍLOVÝ CU S PLASTOVOU IZOLACÍ DO 2,5 MM2</t>
  </si>
  <si>
    <t>742K11</t>
  </si>
  <si>
    <t>UKONČENÍ JEDNOŽÍLOVÉHO KABELU V ROZVADĚČI NEBO NA PŘÍSTROJI DO 2,5 MM2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</si>
  <si>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</si>
  <si>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</si>
  <si>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</si>
  <si>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</si>
  <si>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703512</t>
  </si>
  <si>
    <t>ELEKTROINSTALAČNÍ LIŠTA ŠÍŘKY PŘES 30 DO 60 MM</t>
  </si>
  <si>
    <t>747213</t>
  </si>
  <si>
    <t>CELKOVÁ PROHLÍDKA, ZKOUŠENÍ, MĚŘENÍ A VYHOTOVENÍ VÝCHOZÍ REVIZNÍ ZPRÁVY, PRO OBJEM IN PŘES 500 DO 1000 TIS. KČ</t>
  </si>
  <si>
    <t>R170104</t>
  </si>
  <si>
    <t>ÚPRAVA PŘENOSOVÉ A DATOVÉ SÍTĚ (KONFIGURACE, NASTAVENÍ)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</si>
  <si>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</si>
  <si>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R170105</t>
  </si>
  <si>
    <t>ZAJIŠTĚNÍ ZAOKRUHOVÁNÍ (SESTAVENÍ OKRUHU, MĚŘENÍ, KONFIGURACE SYSTÉMU)</t>
  </si>
  <si>
    <t>celek</t>
  </si>
  <si>
    <t>PZTS</t>
  </si>
  <si>
    <t>75O511</t>
  </si>
  <si>
    <t>PZTS, ÚSTŘEDNA DO 48 ZÓN</t>
  </si>
  <si>
    <t>R170106</t>
  </si>
  <si>
    <t>Kompletní přepěťová ochrana ústředny vč. příslušenství</t>
  </si>
  <si>
    <t>1. Položka obsahuje:  
 – kompletní dodávku a montáž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Způsob měření:  
Udává se počet kusů kompletní konstrukce nebo práce.</t>
  </si>
  <si>
    <t>75O521</t>
  </si>
  <si>
    <t>PZTS, SOFTWARE ÚSTŘEDNY</t>
  </si>
  <si>
    <t>75O5J1</t>
  </si>
  <si>
    <t>PZTS, KOMUNIKAČNÍ ROZHRANÍ PRO INTEGRACI DO PROGRAMU TŘETÍCH STRAN TCP/IP</t>
  </si>
  <si>
    <t>75O5J2</t>
  </si>
  <si>
    <t>PZTS, KOMUNIKAČNÍ ROZHRANÍ PRO MONITORING, SPRÁVU UŽIVATELŮ A KONFIGURACI TCP/IP</t>
  </si>
  <si>
    <t>75O571</t>
  </si>
  <si>
    <t>PZTS, MAGNETICKÝ KONTAKT PLASTOVÝ - LEHKÉ PROVEDENÍ</t>
  </si>
  <si>
    <t>75O592</t>
  </si>
  <si>
    <t>PZTS, PROSTOROVÝ DETEKTOR DUÁLNÍ</t>
  </si>
  <si>
    <t>75O5B1</t>
  </si>
  <si>
    <t>PZTS, HLÁSIČ KOUŘE</t>
  </si>
  <si>
    <t>75O5H1</t>
  </si>
  <si>
    <t>PZTS, PROPOJOVACÍ MODUL PRO ČTEČKU</t>
  </si>
  <si>
    <t>64: 35; viz textová a výkresová část projektové dokumentace</t>
  </si>
  <si>
    <t>75O5G1</t>
  </si>
  <si>
    <t>PZTS, BEZKONTAKTNÍ ČTEČKA KARET</t>
  </si>
  <si>
    <t>R170107</t>
  </si>
  <si>
    <t>Akumulátorová baterie 12V do 17 Ah - dodávka, montáž</t>
  </si>
  <si>
    <t>75O561</t>
  </si>
  <si>
    <t>PZTS, ROZVODNÁ KRABICE</t>
  </si>
  <si>
    <t>R170108</t>
  </si>
  <si>
    <t>Modul relé pro ovládání osvětlení systémem EZS</t>
  </si>
  <si>
    <t>75J321</t>
  </si>
  <si>
    <t>KABEL SDĚLOVACÍ PRO STRUKTUROVANOU KABELÁŽ FTP/STP</t>
  </si>
  <si>
    <t>75J32X</t>
  </si>
  <si>
    <t>KABEL SDĚLOVACÍ PRO STRUKTUROVANOU KABELÁŽ FTP/STP - MONTÁŽ</t>
  </si>
  <si>
    <t>75J23X</t>
  </si>
  <si>
    <t>KABEL SDĚLOVACÍ, MONTÁŽ A UPEVNĚNÍ</t>
  </si>
  <si>
    <t>703511</t>
  </si>
  <si>
    <t>ELEKTROINSTALAČNÍ LIŠTA ŠÍŘKY DO 30 MM</t>
  </si>
  <si>
    <t>742F32</t>
  </si>
  <si>
    <t>KABEL NN NEBO VODIČ JEDNOŽÍLOVÝ CU S PLASTOVOU IZOLACÍ STÍNĚNÝ OD 4 DO 16 MM2</t>
  </si>
  <si>
    <t>75O5O2</t>
  </si>
  <si>
    <t>PZTS, ZÁVĚREČNÉ OŽIVENÍ, NASTAVENÍ A FUNKČNÍ ODZKOUŠENÍ ZAŘÍZENÍ PZTS</t>
  </si>
  <si>
    <t>75O5O4</t>
  </si>
  <si>
    <t>PZTS, UVEDENÍ ÚSTŘEDNY PZTS DO TRVALÉHO PROVOZU</t>
  </si>
  <si>
    <t>75O5O5</t>
  </si>
  <si>
    <t>PZTS, REVIZE ÚSTŘEDNY PZTS</t>
  </si>
  <si>
    <t>75O961</t>
  </si>
  <si>
    <t>DDTS ŽDC, SPOLUPRÁCE ZHOTOVITELE URČENÉHO ZAŘÍZENÍ PŘI INTEGRACI DO DDTS</t>
  </si>
  <si>
    <t>DDTS</t>
  </si>
  <si>
    <t>R170109</t>
  </si>
  <si>
    <t>DDTS ŽDC, INTEGRAČNÍ KONCENTRÁTOR, SW ÚPRAVA</t>
  </si>
  <si>
    <t>1. Položka obsahuje:  
 – veškeré konfigurační a licenční doplnění a SW práce na stávající InK pro doplnění a integraci nových TLS  
 – náklady na mzdy  
2. Položka neobsahuje:  
 X  
3. Způsob měření:  
Udává se počet kusů kompletní konstrukce nebo práce.</t>
  </si>
  <si>
    <t>75O915</t>
  </si>
  <si>
    <t>DDTS ŽDC, PŘEVODNÍK M-BUS/ ETHERNET</t>
  </si>
  <si>
    <t>75O91A</t>
  </si>
  <si>
    <t>DDTS ŽDC, KOMUNIKAČNÍ PŘEVODNÍK</t>
  </si>
  <si>
    <t>75O918</t>
  </si>
  <si>
    <t>DDTS ŽDC, SNÍMAČ TEPLOTY A VLHKOSTI</t>
  </si>
  <si>
    <t>75O91X</t>
  </si>
  <si>
    <t>DDTS ŽDC, MONTÁŽ</t>
  </si>
  <si>
    <t>75O923</t>
  </si>
  <si>
    <t>DDTS ŽDC, SW DOPLNĚNÍ INS</t>
  </si>
  <si>
    <t>R75O934</t>
  </si>
  <si>
    <t>DDTS ŽDC, SW DOPLNĚNÍ STACIONÁRNÍHO KLIENTA</t>
  </si>
  <si>
    <t>1. Položka obsahuje:   
- úprava konfigurace stávajícího klientského pracoviště pro zobrazení nově integrovaných TLS  
- úprava uživatelských oprávnění  
- licence, protokoly ČSN EN 60870-5-104, XML  
- náklady na mzdy  
- programátorské práce  
2. Položka neobsahuje:  
 X  
3. Způsob měření:  
Udává se počet kusů kompletní konstrukce nebo práce.</t>
  </si>
  <si>
    <t>75O938</t>
  </si>
  <si>
    <t>DDTS ŽDC, KLIENTSKÉ PRACOVIŠTĚ TENKÝ KLIENT</t>
  </si>
  <si>
    <t>R75O939</t>
  </si>
  <si>
    <t>DDTS ŽDC, SW DOPLNĚNÍ TENKÉHO KLIENTA</t>
  </si>
  <si>
    <t>R75O93C</t>
  </si>
  <si>
    <t>DDTS ŽDC, SW DOPLNĚNÍ MOBILNÍHO KLIENTA</t>
  </si>
  <si>
    <t>R75O947</t>
  </si>
  <si>
    <t>DDTS ŽDC, INTEGRACE OSE</t>
  </si>
  <si>
    <t>1. Položka obsahuje:   
- SW integraci jednoho převodníku M-BUS/ Ethernet s maximálním počtem 15ks připojených elektroměrů do integračního koncentrátoru DDTS ŽDC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</si>
  <si>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R75O94C</t>
  </si>
  <si>
    <t>DDTS ŽDC, INTEGRACE TLS Z PZZ</t>
  </si>
  <si>
    <t>1. Položka obsahuje:   
- SW integraci čidel zapojených do jednoho PLC automatu z jednoho domku na přejezdu do integračního koncentrátoru DDTS ŽDC ŽDC  
- licence s potřebnými protokoly MODBUS, DBNet, S-Net, IEC 60870-5-104 atd.   
- parametrizaci a naplnění datových, technologických, telemetrických a řídicích struktur DDTS ŽDC</t>
  </si>
  <si>
    <t>R75O943</t>
  </si>
  <si>
    <t>DDTS ŽDC, INTEGRACE PZTS</t>
  </si>
  <si>
    <t>1. Položka obsahuje:   
- SW integraci jedné ústředny PZTS do integračního koncentrátoru DDTS ŽDC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</si>
  <si>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R75O94E</t>
  </si>
  <si>
    <t>DDTS ŽDC, INTEGRACE NAPÁJECÍHO ZDROJE</t>
  </si>
  <si>
    <t>1. Položka obsahuje:   
- SW integraci jednoho napájecího zdroje sdělovací technologie do integračního koncentrátoru DDTS ŽDC  
- licence s potřebnými protokoly MODBUS, DBNet, S-Net, IEC 60870-5-104 atd.   
- parametrizaci a naplnění datových, technologických, telemetrických a řídicích struktur DDTS ŽDC</t>
  </si>
  <si>
    <t>R75O94H</t>
  </si>
  <si>
    <t>DDTS ŽDC, INTEGRACE VZT</t>
  </si>
  <si>
    <t>1. Položka obsahuje:   
- SW integraci jednoho jedné klimatizační jednotky do integračního koncentrátoru DDTS ŽDC  
- licence s potřebnými protokoly MODBUS, DBNet, S-Net, IEC 60870-5-104 atd.   
- parametrizaci a naplnění datových, technologických, telemetrických a řídicích struktur DDTS ŽDC</t>
  </si>
  <si>
    <t>R75O94K</t>
  </si>
  <si>
    <t>DDTS ŽDC, PARAMETRIZACE EZS</t>
  </si>
  <si>
    <t>1. Položka obsahuje:   
- doplnění parametrizace EZS do integračního koncentrátoru DDTS ŽDC  
- náklady na mzdy  
- programátorské práce včetně potřebného vybavení  
2. Položka neobsahuje:  
 X  
3. Způsob měření:  
Udává se počet kusů kompletní konstrukce nebo práce.</t>
  </si>
  <si>
    <t>R75O952</t>
  </si>
  <si>
    <t>DDTS ŽDC, PARAMETRIZACE A NAPLNĚNÍ DATOVÝCH STRUKTUR</t>
  </si>
  <si>
    <t>1. Položka obsahuje:   
- parametrizaci a naplnění datových struktur (technologických, telemetrických, řídících) DDTS ŽDC pro přenos informací  
- náklady na mzdy  
- programátorské práce  
2. Položka neobsahuje:  
 X  
3. Způsob měření:  
Udává se počet kusů kompletní konstrukce nebo práce.</t>
  </si>
  <si>
    <t>R75O953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</si>
  <si>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</si>
  <si>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</si>
  <si>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R75O954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</si>
  <si>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</si>
  <si>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</si>
  <si>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R75O955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</si>
  <si>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</si>
  <si>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</si>
  <si>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R75O956</t>
  </si>
  <si>
    <t>DDTS ŽDC, KONFIGURACE PŘENOSŮ DAT JEDNOTLIVÝCH TLS</t>
  </si>
  <si>
    <t>1. Položka obsahuje:   
- konfigurace přenosů dat ze systémů TLS do datových struktur  
- odladění a ověření  
- funkční zkoušky  
- náklady na mzdy  
- programátorské práce  
2. Položka neobsahuje:  
 X  
3. Způsob měření:  
Udává se počet kusů integrovaných TLS</t>
  </si>
  <si>
    <t>R75O957</t>
  </si>
  <si>
    <t>DDTS ŽDC, INTEGRACE TLS DO INS</t>
  </si>
  <si>
    <t>1. Položka obsahuje:   
- SW integraci jednoho rozváděče nebo ústředny z technologického systému integrované ŽST/Zast. (EOV, OSV, EPS, EZS, ASHS, EPZ, …) do integračního serveru DDTS ŽDC.  
- náklady na mzdy  
- programátorské práce  
2. Položka neobsahuje:  
 X  
3. Způsob měření:  
Udává se počet jednotlivých kusů integrovaných TLS do InS.</t>
  </si>
  <si>
    <t>R75O958</t>
  </si>
  <si>
    <t>1. Položka obsahuje:   
- odzkoušení programového vybavení  
- ověření uživatelských funkcí na úplné implementaci  
- verifikace přenášených dat  
- náklady na mzdy  
- programátorské práce  
2. Položka neobsahuje:  
 X  
3. Způsob měření:  
Udává se počet kusů kompletní konstrukce nebo práce.</t>
  </si>
  <si>
    <t>R75O959</t>
  </si>
  <si>
    <t>DDTS ŽDC, ZÁVĚREČNÁ ZKOUŠKA</t>
  </si>
  <si>
    <t>1. Položka obsahuje:   
- závěrečná zkouška DDTS ŽDC  
- komplexní vyzkoušení zařízení DDTS ŽDC  
- náklady na mzdy  
2. Položka neobsahuje:  
 X  
3. Způsob měření:  
Udává se počet hodin po dobu provádění zkoušky.</t>
  </si>
  <si>
    <t>R170110</t>
  </si>
  <si>
    <t>DDTS ŽDC, DOPLNĚNÍ, PARAMETRIZACE A KONFIGURACE SMS BRÁNY</t>
  </si>
  <si>
    <t>1. Položka obsahuje:  
 – veškeré konfigurační práce  
 – náklady na mzdy  
2. Položka neobsahuje:  
 X  
3. Způsob měření:  
Udává se počet kusů kompletní konstrukce nebo práce.</t>
  </si>
  <si>
    <t>747705</t>
  </si>
  <si>
    <t>MANIPULACE NA ZAŘÍZENÍCH PROVÁDĚNÉ PROVOZOVATELEM</t>
  </si>
  <si>
    <t>86</t>
  </si>
  <si>
    <t>747706</t>
  </si>
  <si>
    <t>ZJIŠŤOVÁNÍ STÁVAJÍCÍHO STAVU ROZVODŮ NN</t>
  </si>
  <si>
    <t>87</t>
  </si>
  <si>
    <t>747704</t>
  </si>
  <si>
    <t>ZAŠKOLENÍ OBSLUHY</t>
  </si>
  <si>
    <t>88</t>
  </si>
  <si>
    <t>747703</t>
  </si>
  <si>
    <t>ZKUŠEBNÍ PROVOZ</t>
  </si>
  <si>
    <t>89</t>
  </si>
  <si>
    <t>747701</t>
  </si>
  <si>
    <t>DOKONČOVACÍ MONTÁŽNÍ PRÁCE NA ELEKTRICKÉM ZAŘÍZENÍ</t>
  </si>
  <si>
    <t>90</t>
  </si>
  <si>
    <t>747702</t>
  </si>
  <si>
    <t>ÚPRAVA ZAPOJENÍ STÁVAJÍCÍCH KABELOVÝCH SKŘÍNÍ/ROZVADĚČŮ</t>
  </si>
  <si>
    <t>91</t>
  </si>
  <si>
    <t>92</t>
  </si>
  <si>
    <t>747214</t>
  </si>
  <si>
    <t>CELKOVÁ PROHLÍDKA, ZKOUŠENÍ, MĚŘENÍ A VYHOTOVENÍ VÝCHOZÍ REVIZNÍ ZPRÁVY, PRO OBJEM IN - PŘÍPLATEK ZA KAŽDÝCH DALŠÍCH I ZAPOČATÝCH 500 TIS. KČ</t>
  </si>
  <si>
    <t>93</t>
  </si>
  <si>
    <t>742P15</t>
  </si>
  <si>
    <t>OZNAČOVACÍ ŠTÍTEK NA KABEL</t>
  </si>
  <si>
    <t>94</t>
  </si>
  <si>
    <t>R170111</t>
  </si>
  <si>
    <t>METALICKÝ PATCHCORD DO 2M</t>
  </si>
  <si>
    <t>95</t>
  </si>
  <si>
    <t>744R33</t>
  </si>
  <si>
    <t>DIN LIŠTA - 0,5 M</t>
  </si>
  <si>
    <t>96</t>
  </si>
  <si>
    <t>97</t>
  </si>
  <si>
    <t>742P13</t>
  </si>
  <si>
    <t>ZATAŽENÍ KABELU DO CHRÁNIČKY - KABEL DO 4 KG/M</t>
  </si>
  <si>
    <t>98</t>
  </si>
  <si>
    <t>703412</t>
  </si>
  <si>
    <t>ELEKTROINSTALAČNÍ TRUBKA PLASTOVÁ VČETNĚ UPEVNĚNÍ A PŘÍSLUŠENSTVÍ DN PRŮMĚRU PŘES 25 DO 40 MM</t>
  </si>
  <si>
    <t>99</t>
  </si>
  <si>
    <t>100</t>
  </si>
  <si>
    <t>744Q21</t>
  </si>
  <si>
    <t>SVODIČ PŘEPĚTÍ TYP 1+2 (TŘÍDA B+C) 1-2 PÓLOVÝ</t>
  </si>
  <si>
    <t>101</t>
  </si>
  <si>
    <t>744Q22</t>
  </si>
  <si>
    <t>SVODIČ PŘEPĚTÍ TYP 1+2 (TŘÍDA B+C) 3-4 PÓLOVÝ</t>
  </si>
  <si>
    <t>102</t>
  </si>
  <si>
    <t>103</t>
  </si>
  <si>
    <t>75J111</t>
  </si>
  <si>
    <t>NOSNÁ LIŠTA PLASTOVÁ</t>
  </si>
  <si>
    <t>104</t>
  </si>
  <si>
    <t>75J11X</t>
  </si>
  <si>
    <t>NOSNÁ LIŠTA PLASTOVÁ - MONTÁŽ</t>
  </si>
  <si>
    <t>D.2.1.3</t>
  </si>
  <si>
    <t>Železniční přejezdy</t>
  </si>
  <si>
    <t xml:space="preserve">  SO 2301</t>
  </si>
  <si>
    <t>P2096, přejezdová konstrukce</t>
  </si>
  <si>
    <t>SO 2301</t>
  </si>
  <si>
    <t>0</t>
  </si>
  <si>
    <t>Všeobecné konstrukce a práce</t>
  </si>
  <si>
    <t>Pol.123737   
akt. zóna pod vozovkou, tl.0,5m   
(93,2+102,5)*0,5=144,450 [A]   
akt. zóna pod chodníkem, tl.0,3m   
(10,1+13,5+7,4+4,5+4,5+1,2+0,8+1+5,7)*0,3=14,610 [B]   
Celkem: A+B=159,060 [C]   
přepočet na tuny:   
C*1,8=286,308 [D]</t>
  </si>
  <si>
    <t>015130</t>
  </si>
  <si>
    <t>POPLATKY ZA LIKVIDACI ODPADŮ NEKONTAMINOVANÝCH - 17 03 02 VYBOURANÝ ASFALTOVÝ BETON BEZ DEHTU</t>
  </si>
  <si>
    <t>Pol.113434   
odstranění živice bez dalšího využití pro novou vozovku (pro trávník/chodník)   
50,2+42+1,9+2,6+3,3=100,000 [A]   
odstranění živice pro novou vozovku   
93,2+102,5=195,700 [B]   
Celkem: A+B=295,700 [C]</t>
  </si>
  <si>
    <t>Pol.113454   
panely   
17,9*1,26*0,15=3,383 [A]   
základ žlabu   
0,16*14=2,240 [B]   
Pol.113474   
stávající chodník   
28,52+14,48=43,000 [C]   
tl.0,06mm   
A*0,06=0,203 [D]   
Pol.113524   
obrubníky   
15,2+26,4+1+12,7+3,6+6,9+7+21=93,800 [E]   
předpokládaný průřez 0,035m2   
E*0,035=3,283 [F]   
Celkem: A+B+D+F=9,109 [G]   
přepočet na tuny:   
G*2,4=21,862 [H]</t>
  </si>
  <si>
    <t>015150</t>
  </si>
  <si>
    <t>POPLATKY ZA LIKVIDACI ODPADŮ NEKONTAMINOVANÝCH - 17 05 08 ŠTĚRK Z KOLEJIŠTĚ (ODPAD PO RECYKLACI)</t>
  </si>
  <si>
    <t>dle VK/5.1   
70,814=70,814 [A]</t>
  </si>
  <si>
    <t>015210</t>
  </si>
  <si>
    <t>POPLATKY ZA LIKVIDACI ODPADŮ NEKONTAMINOVANÝCH - 17 01 01 ŽELEZNIČNÍ PRAŽCE BETONOVÉ</t>
  </si>
  <si>
    <t>dle VK/5.3, přepočet na tuny (260 kg/ks)   
10*0,26=2,600 [A]</t>
  </si>
  <si>
    <t>015250</t>
  </si>
  <si>
    <t>POPLATKY ZA LIKVIDACI ODPADŮ NEKONTAMINOVANÝCH - 17 02 03 POLYETYLÉNOVÉ PODLOŽKY (ŽEL. SVRŠEK)</t>
  </si>
  <si>
    <t>dle VK/5.5   
0,008=0,008 [A]</t>
  </si>
  <si>
    <t>015260</t>
  </si>
  <si>
    <t>POPLATKY ZA LIKVIDACI ODPADŮ NEKONTAMINOVANÝCH - 07 02 99 PRYŽOVÉ PODLOŽKY (ŽEL. SVRŠEK)</t>
  </si>
  <si>
    <t>dle VK/5.6   
0,015=0,015 [A]</t>
  </si>
  <si>
    <t>015320</t>
  </si>
  <si>
    <t>POPLATKY ZA LIKVIDACI ODPADŮ NEKONTAMINOVANÝCH - 17 05 04 STÁVAJÍCÍ SYPANÝ MATERIÁL Z NÁSTUPIŠŤ</t>
  </si>
  <si>
    <t>Štěrkodrť z komunikace a chodníku</t>
  </si>
  <si>
    <t>komunikace   
100+195,7=295,700 [A]   
předpoklad tl.350mm   
A*0,35=103,495 [B]   
chodník   
předpoklad tl.0,15mm   
43*0,15=6,450 [C]   
Celkem: B+C=109,945 [D]   
přepočet na tuny:   
D*1,8=197,901 [E]</t>
  </si>
  <si>
    <t>015520</t>
  </si>
  <si>
    <t>POPLATKY ZA LIKVIDACI ODPADŮ NEBEZPEČNÝCH - 17 02 04* ŽELEZNIČNÍ PRAŽCE DŘEVĚNÉ</t>
  </si>
  <si>
    <t>dle VK/5.2, přepočet na tuny (72 kg/ks)   
32*0,072=2,304 [A]</t>
  </si>
  <si>
    <t>111204</t>
  </si>
  <si>
    <t>ODSTRANĚNÍ KŘOVIN S ODVOZEM DO 5KM</t>
  </si>
  <si>
    <t>10=10,000 [A]</t>
  </si>
  <si>
    <t>zárostlá krajnice</t>
  </si>
  <si>
    <t>14,5+0,9+4,9=20,300 [A]</t>
  </si>
  <si>
    <t>113324</t>
  </si>
  <si>
    <t>ODSTRAN PODKL ZPEVNĚNÝCH PLOCH Z KAMENIVA NESTMEL, ODVOZ DO 5KM</t>
  </si>
  <si>
    <t>Odstranění podkladních vrstev z komunikace a chodníku</t>
  </si>
  <si>
    <t>komunikace   
100+195,7=295,700 [A]   
předpoklad tl.350mm   
A*0,35=103,495 [B]   
chodník   
předpoklad tl.0,15mm   
43*0,15=6,450 [C]   
Celkem: B+C=109,945 [D]</t>
  </si>
  <si>
    <t>113434</t>
  </si>
  <si>
    <t>ODSTRAN KRYTU ZPEVNĚNÝCH PLOCH S ASFALT POJIVEM VČET PODKLADU, ODVOZ DO 5KM</t>
  </si>
  <si>
    <t>odstarnění živice bez dalšího využití pro novou vozovku (zeleň/chodník), předpoklad tl.150mm   
(50,2+42+1,9+2,6+3,3)*0,15=15,000 [A]   
odstranění živice pro novou vozovku, předpoklad tl.150mm   
(93,2+102,5)*0,15=29,355 [B]   
odstranění živice frézování, předpoklad tl.100mm   
(188,8+39,5+46,8)*0,1=27,510 [C]   
Celkem: A+B+C=71,865 [D]   
přepočet na tuny:   
D*1,5=107,798 [E]</t>
  </si>
  <si>
    <t>113454</t>
  </si>
  <si>
    <t>ODSTRAN KRYTU ZPEVNĚNÝCH PLOCH Z BETONU VČET PODKLADU, ODVOZ DO 5KM</t>
  </si>
  <si>
    <t>železniční panely přejezdu   
základ odvodňovacího žlabu</t>
  </si>
  <si>
    <t>panely   
17,9*1,26*0,15=3,383 [A]   
základ žlabu   
0,16*14=2,240 [B]</t>
  </si>
  <si>
    <t>113474</t>
  </si>
  <si>
    <t>ODSTRAN KRYTU ZPEVNĚNÝCH PLOCH Z DLAŽEB KOSTEK VČET PODKL, ODVOZ DO 5KM</t>
  </si>
  <si>
    <t>stávající dlážděný chodník</t>
  </si>
  <si>
    <t>28,52+14,48=43,000 [A]   
tl.0,06mm   
A*0,06=2,580 [B]</t>
  </si>
  <si>
    <t>113524</t>
  </si>
  <si>
    <t>ODSTRANĚNÍ CHODNÍKOVÝCH A SILNIČNÍCH OBRUBNÍKŮ BETONOVÝCH, ODVOZ DO 5KM</t>
  </si>
  <si>
    <t>15,2+26,4+1+12,7+3,6+6,9+7+21=93,800 [A]</t>
  </si>
  <si>
    <t>113746</t>
  </si>
  <si>
    <t>FRÉZOVÁNÍ ZPEVNĚNÝCH PLOCH ASFALTOVÝCH TL. DO 100MM</t>
  </si>
  <si>
    <t>188,8+39,5+46,8=275,100 [A]</t>
  </si>
  <si>
    <t>121107</t>
  </si>
  <si>
    <t>SEJMUTÍ ORNICE NEBO LESNÍ PŮDY S ODVOZEM DO 16KM</t>
  </si>
  <si>
    <t>Odhumusování tl.150mm pro založení trávníku</t>
  </si>
  <si>
    <t>(20,9+8,1+4,6+6,1)*0,15=5,955 [A]</t>
  </si>
  <si>
    <t>123737</t>
  </si>
  <si>
    <t>ODKOP PRO SPOD STAVBU SILNIC A ŽELEZNIC TŘ. I, ODVOZ DO 16KM</t>
  </si>
  <si>
    <t>v případě potřeby pro výměnu akt. zóny</t>
  </si>
  <si>
    <t>akt. zóna pod vozovkou, tl.0,5m   
(93,2+102,5)*0,5=144,450 [A]   
akt. zóna pod chodníkem, tl.0,3m   
(10,1+13,5+7,4+4,5+4,5+1,2+0,8+1+5,7)*0,3=14,610 [B]   
Celkem: A+B=159,060 [C]</t>
  </si>
  <si>
    <t>17180</t>
  </si>
  <si>
    <t>ULOŽENÍ SYPANINY DO NÁSYPŮ Z NAKUPOVANÝCH MATERIÁLŮ</t>
  </si>
  <si>
    <t>v případě potřeby výměna akt. zóny</t>
  </si>
  <si>
    <t>18232</t>
  </si>
  <si>
    <t>ROZPROSTŘENÍ ORNICE V ROVINĚ V TL DO 0,15M</t>
  </si>
  <si>
    <t>nová zeleň   
71,9+5,6+32,1+7,1=116,700 [A]   
krajnice - ohumusování   
14,5+0,9+4,9=20,300 [B]   
Celkem: A+B=137,000 [C]</t>
  </si>
  <si>
    <t>18242</t>
  </si>
  <si>
    <t>ZALOŽENÍ TRÁVNÍKU HYDROOSEVEM NA ORNICI</t>
  </si>
  <si>
    <t>Komunikace</t>
  </si>
  <si>
    <t>512550</t>
  </si>
  <si>
    <t>KOLEJOVÉ LOŽE - ZŘÍZENÍ Z KAMENIVA HRUBÉHO DRCENÉHO (ŠTĚRK)</t>
  </si>
  <si>
    <t>dle VK/2.1   
61,2=61,200 [A]</t>
  </si>
  <si>
    <t>513550</t>
  </si>
  <si>
    <t>KOLEJOVÉ LOŽE - DOPLNĚNÍ Z KAMENIVA HRUBÉHO DRCENÉHO (ŠTĚRK)</t>
  </si>
  <si>
    <t>dle VK/2.2   
52,3=52,300 [A]</t>
  </si>
  <si>
    <t>528352</t>
  </si>
  <si>
    <t>KOLEJ 49 E1, ROZD. "U", BEZSTYKOVÁ, PR. BET. BEZPODKLADNICOVÝ, UP. PRUŽNÉ</t>
  </si>
  <si>
    <t>dle VK/3.1   
25=25,000 [A]</t>
  </si>
  <si>
    <t>542121</t>
  </si>
  <si>
    <t>SMĚROVÉ A VÝŠKOVÉ VYROVNÁNÍ KOLEJE NA PRAŽCÍCH BETONOVÝCH DO 0,05 M</t>
  </si>
  <si>
    <t>dle VK/4.1   
100=100,000 [A]</t>
  </si>
  <si>
    <t>542312</t>
  </si>
  <si>
    <t>NÁSLEDNÁ ÚPRAVA SMĚROVÉHO A VÝŠKOVÉHO USPOŘÁDÁNÍ KOLEJE - PRAŽCE BETONOVÉ</t>
  </si>
  <si>
    <t>545121</t>
  </si>
  <si>
    <t>SVAR KOLEJNIC (STEJNÉHO TVARU) 49 E1, T JEDNOTLIVĚ</t>
  </si>
  <si>
    <t>dle VK/3.4   
4=4,000 [A]</t>
  </si>
  <si>
    <t>549311</t>
  </si>
  <si>
    <t>ZRUŠENÍ A ZNOVUZŘÍZENÍ BEZSTYKOVÉ KOLEJE NA NEDEMONTOVANÝCH ÚSECÍCH V KOLEJI</t>
  </si>
  <si>
    <t>1: 150.000; dle VK/3.5   
150=150,000 [A]</t>
  </si>
  <si>
    <t>56140</t>
  </si>
  <si>
    <t>KAMENIVO ZPEVNĚNÉ CEMENTEM</t>
  </si>
  <si>
    <t>SC C8/10, tl.130mm</t>
  </si>
  <si>
    <t>(93,2+102,5)*0,13=25,441 [A]</t>
  </si>
  <si>
    <t>56330</t>
  </si>
  <si>
    <t>VOZOVKOVÉ VRSTVY ZE ŠTĚRKODRTI</t>
  </si>
  <si>
    <t>Štěrkodrť tl.220mm</t>
  </si>
  <si>
    <t>(93,2+102,5)*0,22=43,054 [A]</t>
  </si>
  <si>
    <t>572113</t>
  </si>
  <si>
    <t>INFILTRAČNÍ POSTŘIK Z EMULZE DO 0,5KG/M2</t>
  </si>
  <si>
    <t>93,2+102,5=195,700 [A]</t>
  </si>
  <si>
    <t>572213</t>
  </si>
  <si>
    <t>SPOJOVACÍ POSTŘIK Z EMULZE DO 0,5KG/M2</t>
  </si>
  <si>
    <t>pro novou vozovku:   
93,2+102,5=195,700 [A]   
po frézování:   
188,8+39,5+46,8=275,100 [B]   
Celkem: A+B=470,800 [C]</t>
  </si>
  <si>
    <t>574A34</t>
  </si>
  <si>
    <t>ASFALTOVÝ BETON PRO OBRUSNÉ VRSTVY ACO 11+, 11S TL. 40MM</t>
  </si>
  <si>
    <t>574C56</t>
  </si>
  <si>
    <t>ASFALTOVÝ BETON PRO LOŽNÍ VRSTVY ACL 16+, 16S TL. 60MM</t>
  </si>
  <si>
    <t>574E46</t>
  </si>
  <si>
    <t>ASFALTOVÝ BETON PRO PODKLADNÍ VRSTVY ACP 16+, 16S TL. 50MM</t>
  </si>
  <si>
    <t>582611</t>
  </si>
  <si>
    <t>KRYTY Z BETON DLAŽDIC SE ZÁMKEM ŠEDÝCH TL 60MM DO LOŽE Z KAM</t>
  </si>
  <si>
    <t>10,1+13,5+7,4+4,5+4,5=40,000 [A]</t>
  </si>
  <si>
    <t>58261A</t>
  </si>
  <si>
    <t>KRYTY Z BETON DLAŽDIC SE ZÁMKEM BAREV RELIÉF TL 60MM DO LOŽE Z KAM</t>
  </si>
  <si>
    <t>1,2+0,8+1+5,7=8,700 [A]</t>
  </si>
  <si>
    <t>58920</t>
  </si>
  <si>
    <t>VÝPLŇ SPAR MODIFIKOVANÝM ASFALTEM</t>
  </si>
  <si>
    <t>Spáry vzniklé řezáním živice mezi novou a stávající vozovkou.</t>
  </si>
  <si>
    <t>9,4+21,2+13,7+5+8=57,300 [A]</t>
  </si>
  <si>
    <t>Potrubí</t>
  </si>
  <si>
    <t>87446</t>
  </si>
  <si>
    <t>POTRUBÍ Z TRUB PLASTOVÝCH ODPADNÍCH DN DO 400MM</t>
  </si>
  <si>
    <t>Napojení štěrbinového žlabu na stávající šachtu, vč. redukce na vpusťový díl štěrbinového žlabu</t>
  </si>
  <si>
    <t>897627</t>
  </si>
  <si>
    <t>VPUSŤ ŠTĚRBINOVÝCH ŽLABŮ Z BETON DÍLCŮ SV. ŠÍŘKY DO 500MM</t>
  </si>
  <si>
    <t>897727</t>
  </si>
  <si>
    <t>ČISTÍCÍ KUSY ŠTĚRBIN ŽLABŮ Z BETON DÍLCŮ SV. ŠÍŘKY DO 500MM</t>
  </si>
  <si>
    <t>89922</t>
  </si>
  <si>
    <t>VÝŠKOVÁ ÚPRAVA MŘÍŽÍ</t>
  </si>
  <si>
    <t>Výšková úprava povrchových znaků inženýrských sítí</t>
  </si>
  <si>
    <t>899662</t>
  </si>
  <si>
    <t>ZKOUŠKA VODOTĚSNOSTI POTRUBÍ DN DO 400MM</t>
  </si>
  <si>
    <t>Ostatní konstrukce a práce</t>
  </si>
  <si>
    <t>914171</t>
  </si>
  <si>
    <t>DOPRAVNÍ ZNAČKY ZÁKLADNÍ VELIKOSTI HLINÍKOVÉ FÓLIE TŘ 2 - DODÁVKA A MONTÁŽ</t>
  </si>
  <si>
    <t>IP4b, B24a, 2xB24b, E9, B2</t>
  </si>
  <si>
    <t>914941</t>
  </si>
  <si>
    <t>SLOUPKY A STOJKY DOPRAVNÍCH ZNAČEK Z HLINÍK TRUBEK DO PATKY - DODÁVKA A MONTÁŽ</t>
  </si>
  <si>
    <t>915211</t>
  </si>
  <si>
    <t>VODOROVNÉ DOPRAVNÍ ZNAČENÍ PLASTEM HLADKÉ - DODÁVKA A POKLÁDKA</t>
  </si>
  <si>
    <t>Vodicí pás přechodu pro chodce</t>
  </si>
  <si>
    <t>0,15*4,2*2=1,260 [A]</t>
  </si>
  <si>
    <t>915221</t>
  </si>
  <si>
    <t>VODOR DOPRAV ZNAČ PLASTEM STRUKTURÁLNÍ NEHLUČNÉ - DOD A POKLÁDKA</t>
  </si>
  <si>
    <t>Dvousložkový plast buď strukturální plast s baretami (s max. rozestupem baret 75 cm s šířkou barety 4,5 cm +- 1 cm výškou 3-7 mm nad povrch značení) či spotflex.</t>
  </si>
  <si>
    <t>V1a 0,125   
31,4*0,125=3,925 [A]   
V1a 0,250   
(42,3+5+27,5)*0,25=18,700 [B]   
V2b 3/1,5-0,125   
(10,9+10,9)*0,125=2,725 [C]   
V2b 1,5/1,5-0,250   
(28,4+13,8)*0,25=10,550 [D]   
V7   
10=10,000 [E]   
Celkem: A+B+C+D+E=45,900 [F]</t>
  </si>
  <si>
    <t>917211</t>
  </si>
  <si>
    <t>ZÁHONOVÉ OBRUBY Z BETONOVÝCH OBRUBNÍKŮ ŠÍŘ 50MM</t>
  </si>
  <si>
    <t>14+11,5+10,4+10,2=46,100 [A]</t>
  </si>
  <si>
    <t>917224</t>
  </si>
  <si>
    <t>SILNIČNÍ A CHODNÍKOVÉ OBRUBY Z BETONOVÝCH OBRUBNÍKŮ ŠÍŘ 150MM</t>
  </si>
  <si>
    <t>25,7+1,7+20,3=47,700 [A]</t>
  </si>
  <si>
    <t>919112</t>
  </si>
  <si>
    <t>ŘEZÁNÍ ASFALTOVÉHO KRYTU VOZOVEK TL DO 100MM</t>
  </si>
  <si>
    <t>8+44,2+13+33,2=98,400 [A]</t>
  </si>
  <si>
    <t>921112</t>
  </si>
  <si>
    <t>ŽELEZNIČNÍ PŘEJEZD CELOPRYŽOVÝ NA BETONOVÝCH PRAŽCÍCH</t>
  </si>
  <si>
    <t>921122</t>
  </si>
  <si>
    <t>ŽELEZNIČNÍ PŘECHOD CELOPRYŽOVÝ NA BETONOVÝCH PRAŽCÍCH</t>
  </si>
  <si>
    <t>921930</t>
  </si>
  <si>
    <t>ANTIKOROZNÍ PROVEDENÍ UPEVŇOVADEL A JINÉHO DROBNÉHO KOLEJIVA</t>
  </si>
  <si>
    <t>20.000; dle VK/3.2   
20=20,000 [A]</t>
  </si>
  <si>
    <t>935151</t>
  </si>
  <si>
    <t>ŠTĚRBIN ŽLABY Z BET DÍLCŮ ŠÍŘ 500MM VÝŠ 700MM PRŮTOK 514CM2</t>
  </si>
  <si>
    <t>Štěrbinový žlab s vnitřním spádem</t>
  </si>
  <si>
    <t>936315</t>
  </si>
  <si>
    <t>DROBNÉ DOPLŇK KONSTR BETON MONOLIT DO C30/37</t>
  </si>
  <si>
    <t>Vyspravení stávající šachty</t>
  </si>
  <si>
    <t>965010</t>
  </si>
  <si>
    <t>ODSTRANĚNÍ KOLEJOVÉHO LOŽE A DRÁŽNÍCH STEZEK</t>
  </si>
  <si>
    <t>dle VK/1.1   
odvoz na skládku S-N0 (skládka skupiny S), místa stavby průměrně 16km   
39,341=39,341 [A]</t>
  </si>
  <si>
    <t>965021</t>
  </si>
  <si>
    <t>ODSTRANĚNÍ KOLEJOVÉHO LOŽE A DRÁŽNÍCH STEZEK - ODVOZ NA SKLÁDKU</t>
  </si>
  <si>
    <t>dle VK/1.1, m3 x km (z místa stavby 16 km)   
30,341*16=485,456 [A]</t>
  </si>
  <si>
    <t>965114</t>
  </si>
  <si>
    <t>DEMONTÁŽ KOLEJE NA BETONOVÝCH PRAŽCÍCH ROZEBRÁNÍM DO SOUČÁSTÍ</t>
  </si>
  <si>
    <t>dle VK/1.3   
6=6,000 [A]</t>
  </si>
  <si>
    <t>965116</t>
  </si>
  <si>
    <t>DEMONTÁŽ KOLEJE NA BETONOVÝCH PRAŽCÍCH - ODVOZ ROZEBRANÝCH SOUČÁSTÍ (Z MÍSTA DEMONTÁŽE NEBO Z MONTÁŽNÍ ZÁKLADNY) K LIKVIDACI</t>
  </si>
  <si>
    <t>tkm</t>
  </si>
  <si>
    <t>dle VK/1.3, m x t/m x km, kolejnice S49   
6*(0,049*2)*3=1,764 [A]   
dle VK/1.3, m x t/m x km, upevnění, uvažováno prům. rozdělení "d"   
6*(0,002*2*1,64)*3=0,118 [B]   
sběrna Teplice, z místa stavby 3 km   
dle VK/1.3, m x t/m x km, bet. pražce, uvažováno prům. rozdělení "d"   
6*(0,26*1,64)*4=10,234 [C]   
Recyklační středisko stavebních odpadů v k.ú. Teplice-Řetenice, z místa stavby 4 km   
dle VK/1.3, m x t/m x km, PE podložky, uvažováno prům. rozdělení "d"   
6*(0,00018*1,64)*16=0,028 [D]   
dle VK/1.3, m x t/m x km, pryžové podložky, uvažováno prům. rozdělení "d"   
6*(0,000364*1,64)*16=0,057 [E]   
Skládka S-OO (jedná se o skládku skupiny S - ostatní odpad v k.ú. Všebořice), z místa stavby 16 km   
z hlediska dopravy v rozpočtu uvažován odvoz veškerého materiálu, i když některý materiál (zejména kolejnice) bude po regeneraci použit zpět - fakturace dle skutečnosti   
Celkem: A+B+C+D+E=12,201 [F]</t>
  </si>
  <si>
    <t>965124</t>
  </si>
  <si>
    <t>DEMONTÁŽ KOLEJE NA DŘEVĚNÝCH PRAŽCÍCH ROZEBRÁNÍM DO SOUČÁSTÍ</t>
  </si>
  <si>
    <t>dle VK/1.2   
19=19,000 [A]</t>
  </si>
  <si>
    <t>965126</t>
  </si>
  <si>
    <t>DEMONTÁŽ KOLEJE NA DŘEVĚNÝCH PRAŽCÍCH - ODVOZ ROZEBRANÝCH SOUČÁSTÍ (Z MÍSTA DEMONTÁŽE NEBO Z MONTÁŽNÍ ZÁKLADNY) K LIKVIDACI</t>
  </si>
  <si>
    <t>dle VK/1.2, m x t/m x km, kolejnice S49   
19*(0,049*2)*3=5,586 [A]   
dle VK/1.2, m x t/m x km, upevnění, uvažováno prům. rozdělení "d"   
19*(0,002*2*1,64)*3=0,374 [B]   
sběrna Teplice, z místa stavby 3 km   
dle VK/1.2, m x t/m x km, bet. pražce, uvažováno prům. rozdělení "d"   
19*(0,072*1,64)*16=35,896 [C]   
Skládka S-NO (jedná se o skládku skupiny S - ostatní odpad v k.ú. Všebořice), z místa stavby 16 km   
dle VK/1.2, m x t/m x km, PE podložky, uvažováno prům. rozdělení "d"   
19*(0,00018*1,64)*16=0,090 [D]   
dle VK/1.2, m x t/m x km, pryžové podložky, uvažováno prům. rozdělení "d"   
19*(0,000364*1,64)*16=0,181 [E]   
Skládka S-OO (jedná se o skládku skupiny S - ostatní odpad v k.ú. Všebořice), z místa stavby 16 km   
z hlediska dopravy v rozpočtu uvažován odvoz veškerého materiálu, i když některý materiál (zejména kolejnice) bude po regeneraci použit zpět - fakturace dle skutečnosti   
Celkem: A+B+C+D+E=42,127 [F]</t>
  </si>
  <si>
    <t>967114</t>
  </si>
  <si>
    <t>VYBOURÁNÍ ČÁSTÍ KONSTRUKCÍ Z BETON DÍLCŮ S ODVOZEM DO 5KM</t>
  </si>
  <si>
    <t>Vyvrtání otvoru do stávající beton. šachty pro kanalizační potrubí DN200</t>
  </si>
  <si>
    <t>D.2.3.6</t>
  </si>
  <si>
    <t>Rozvodny vn, nn, osvětlení a dálkové ovládání odpojovačů</t>
  </si>
  <si>
    <t xml:space="preserve">  SO 2601</t>
  </si>
  <si>
    <t>P2096, přípojka nn</t>
  </si>
  <si>
    <t>SO 2601</t>
  </si>
  <si>
    <t>Hloubené vykopávky</t>
  </si>
  <si>
    <t>R132738</t>
  </si>
  <si>
    <t>HLOUBENÍ RÝH ŠÍŘ DO 2M PAŽ I NEPAŽ TŘ. I, ODVOZ DO 20KM, LIKVIDACE ODPADU VČ. SKLÁDKY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</si>
  <si>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</si>
  <si>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7x0,35x0,2=0,49m3  
Dle příloh č.1,2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</si>
  <si>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zahrnuje uložení zeminy (na skládku, do násypu) a poplatky za skládku</t>
  </si>
  <si>
    <t>21x0,65x0,3=4,095m3  
Dle příloh č.1,2</t>
  </si>
  <si>
    <t>R131738</t>
  </si>
  <si>
    <t>HLOUBENÍ JAM ZAPAŽ I NEPAŽ TŘ. I, ODVOZ DO 20KM, LIKVIDACE ODPADU VČ. SKLÁDKY</t>
  </si>
  <si>
    <t>0,6x0,5x0,9=0,27x2=0,54m3  
Dle příloh č.1,2</t>
  </si>
  <si>
    <t>18110</t>
  </si>
  <si>
    <t>ÚPRAVA PLÁNĚ SE ZHUTNĚNÍM V HORNINĚ TŘ. I</t>
  </si>
  <si>
    <t>7x0,35=2,35m2  
Dle příloh č.1,2</t>
  </si>
  <si>
    <t>272313</t>
  </si>
  <si>
    <t>ZÁKLADY Z PROSTÉHO BETONU DO C16/20</t>
  </si>
  <si>
    <t>21x0,4+0,4=3,36  
Dle příloh č.1,2</t>
  </si>
  <si>
    <t>Všeobecné práce pro silnoproud a slaboproud</t>
  </si>
  <si>
    <t>702221</t>
  </si>
  <si>
    <t>KABELOVÁ CHRÁNIČKA ZEMNÍ UV STABILNÍ DN DO 100 MM</t>
  </si>
  <si>
    <t>1. Položka obsahuje:  
 – obnovu a výměnu poškozených krytů  
 – pomocné mechanismy  
2. Položka neobsahuje:  
 X  
3. Způsob měření:  
Měří se metr délkový.</t>
  </si>
  <si>
    <t>Dle příloh č.1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</si>
  <si>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</si>
  <si>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Dle příloh č.1,2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</si>
  <si>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</si>
  <si>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1. Položka obsahuje:  
 – obsahuje montáž   
 – dopravu ze skladu   
  – poplatek za likvidaci odpadů, pokud je materiál likvidován  
2. Položka neobsahuje:  
 X  
3. Způsob měření:  
Udává se počet kusů kompletní konstrukce nebo práce.</t>
  </si>
  <si>
    <t>Silnoproudé rozvody</t>
  </si>
  <si>
    <t>742H12</t>
  </si>
  <si>
    <t>KABEL NN ČTYŘ- A PĚTIŽÍLOVÝ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</si>
  <si>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</si>
  <si>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Dle příloh č.1, 2, 3</t>
  </si>
  <si>
    <t>703413</t>
  </si>
  <si>
    <t>ELEKTROINSTALAČNÍ TRUBKA PLASTOVÁ VČETNĚ UPEVNĚNÍ A PŘÍSLUŠENSTVÍ DN PRŮMĚRU PŘES 40 MM</t>
  </si>
  <si>
    <t>1. Položka obsahuje:  
 – přípravu podkladu pro osazení  
2. Položka neobsahuje:  
 X  
3. Způsob měření:  
Měří se metr délkový.</t>
  </si>
  <si>
    <t>Dle příloh č.1, 2</t>
  </si>
  <si>
    <t>742L22</t>
  </si>
  <si>
    <t>UKONČENÍ DVOU AŽ PĚTIŽÍLOVÉHO KABELU KABELOVOU SPOJKOU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</si>
  <si>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</si>
  <si>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742L12</t>
  </si>
  <si>
    <t>UKONČENÍ DVOU AŽ PĚTIŽÍLOVÉHO KABELU V ROZVADĚČI NEBO NA PŘÍSTROJI OD 4 DO 16 MM2</t>
  </si>
  <si>
    <t>743F21</t>
  </si>
  <si>
    <t>SKŘÍŇ ELEKTROMĚROVÁ V KOMPAKTNÍM PILÍŘI PRO PŘÍMÉ MĚŘENÍ DO 80 A JEDNOSAZBOVÉ VČETNĚ VÝSTROJE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</si>
  <si>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</si>
  <si>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Dle příloh č.1, 3, 4</t>
  </si>
  <si>
    <t>748151</t>
  </si>
  <si>
    <t>BEZPEČNOSTNÍ TABULKA</t>
  </si>
  <si>
    <t>1. Položka obsahuje:  
 – veškeré příslušenství pro montáž  
2. Položka neobsahuje:  
 X  
3. Způsob měření:  
Udává se počet kusů kompletní konstrukce nebo práce.</t>
  </si>
  <si>
    <t>744I01</t>
  </si>
  <si>
    <t>POJISTKOVÁ VLOŽKA DO 160 A</t>
  </si>
  <si>
    <t>1. Položka obsahuje:  
 – technický popis viz. projektová dokumentace  
2. Položka neobsahuje:  
 X  
3. Způsob měření:  
Udává se počet kusů kompletní konstrukce nebo práce.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</si>
  <si>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</si>
  <si>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</si>
  <si>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</si>
  <si>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741C05</t>
  </si>
  <si>
    <t>SPOJOVÁNÍ UZEMŇOVACÍCH VODIČŮ</t>
  </si>
  <si>
    <t>1. Položka obsahuje:  
 – tvarování, přípravu spojů  
 – svařování  
 – ochranný nátěr spoje dle příslušných norem  
2. Položka neobsahuje:  
 X  
3. Způsob měření:  
Udává se počet kusů kompletní konstrukce nebo práce.</t>
  </si>
  <si>
    <t>Dle příloh č.1, 3</t>
  </si>
  <si>
    <t>RP743611</t>
  </si>
  <si>
    <t>ROZVADĚČ PRO NAPÁJENÍ PŘEJEZDOVÉHO ZAŘÍZENÍ V KOMPAKTNÍM PILÍŘI</t>
  </si>
  <si>
    <t>Dle příloh č.3,4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</si>
  <si>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</si>
  <si>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741C07</t>
  </si>
  <si>
    <t>VYVEDENÍ UZEMŇOVACÍCH VODIČŮ NA POVRCH/KONSTRUKCI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</si>
  <si>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</si>
  <si>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Dle příloh č.2,3</t>
  </si>
  <si>
    <t>748241</t>
  </si>
  <si>
    <t>PÍSMENA A ČÍSLICE VÝŠKY DO 40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</si>
  <si>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</si>
  <si>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Dle příloh č.1,3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</si>
  <si>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</si>
  <si>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</si>
  <si>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747212</t>
  </si>
  <si>
    <t>CELKOVÁ PROHLÍDKA, ZKOUŠENÍ, MĚŘENÍ A VYHOTOVENÍ VÝCHOZÍ REVIZNÍ ZPRÁVY, PRO OBJEM IN PŘES 100 DO 500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</si>
  <si>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</si>
  <si>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</si>
  <si>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</si>
  <si>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</si>
  <si>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D.9898</t>
  </si>
  <si>
    <t>Všeobecný objekt</t>
  </si>
  <si>
    <t xml:space="preserve">  SO 98 98</t>
  </si>
  <si>
    <t>SO 98 98</t>
  </si>
  <si>
    <t>VŠEOBECNÉ KONSTRUKCE A PRÁCE</t>
  </si>
  <si>
    <t>VSEOB_01</t>
  </si>
  <si>
    <t>Geodetická dokumentace skutečného provedení stavby</t>
  </si>
  <si>
    <t>KPL</t>
  </si>
  <si>
    <t>Vypracování geodetické části dokumentace skutečného provedení v předepsaném rozsahu a počtu dle VTP a ZTP. 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</si>
  <si>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VSEOB_02</t>
  </si>
  <si>
    <t>Dokumentace skutečného provedení v listinné formě</t>
  </si>
  <si>
    <t>Vypracování technické části dokumentace skutečného provedení v předepsaném rozsahu a počtu dle VTP a ZTP. 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apod..</t>
  </si>
  <si>
    <t>VSEOB_03</t>
  </si>
  <si>
    <t>Dokumentace skutečného provedení v elektronické formě</t>
  </si>
  <si>
    <t>Vypracování kompletní dokumentace skutečného provedení v elektronické formě v předepsaném rozsahu a počtu dle VTP a ZTP. Položka zahrnuje veškeré činnosti nezbytné k vypracování kompletní elketroniké dokumentace skutečného provedení dle SOD na zhotovení stavby a v rozsahu vyhlášky č. 499/2006 Sb. v platném znění a dle požadavků VTP a ZTP.</t>
  </si>
  <si>
    <t>VSEOB_04</t>
  </si>
  <si>
    <t>Realizační dokumentace stavby</t>
  </si>
  <si>
    <t>Vypracování RDS u vybraných SO a PS viz. technická specifikace položky, v předepsaném rozsahu a počtu dle VTP a ZTP. Položka zahrnuje veškeré činnosti nezbytné k vypracování realizační dokumentace stavby (dále také RDS).</t>
  </si>
  <si>
    <t>VSEOB_05</t>
  </si>
  <si>
    <t>Osvědčení o shodě notifikovanou osobou</t>
  </si>
  <si>
    <t>Zajištění vydání osvědčení o shodě notifikovanou osobou v předepsaném rozsahu a počtu dle VTP a ZTP. 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</si>
  <si>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VSEOB_06</t>
  </si>
  <si>
    <t>Osvědčení o bezpečnosti před uvedením do provozu</t>
  </si>
  <si>
    <t>Zajištění vydání osvědčení o bezpečnosti před uvedením do provozu v předepsaném rozsahu a počtu dle VTP a ZTP. 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</si>
  <si>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VSEOB_07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</si>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</sst>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0+C10+C12+C15+C17+C19</f>
      </c>
    </row>
    <row r="7" spans="2:3" ht="12.75" customHeight="1">
      <c r="B7" s="8" t="s">
        <v>7</v>
      </c>
      <c s="10">
        <f>0+E10+E12+E15+E17+E19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13-01'!K8+'PS 13-01'!M8</f>
      </c>
      <c s="14">
        <f>C11*0.21</f>
      </c>
      <c s="14">
        <f>C11+D11</f>
      </c>
      <c s="13">
        <f>'PS 13-01'!T7</f>
      </c>
    </row>
    <row r="12" spans="1:6" ht="12.75">
      <c r="A12" s="11" t="s">
        <v>287</v>
      </c>
      <c s="12" t="s">
        <v>288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289</v>
      </c>
      <c s="12" t="s">
        <v>290</v>
      </c>
      <c s="14">
        <f>'PS 1501'!K8+'PS 1501'!M8</f>
      </c>
      <c s="14">
        <f>C13*0.21</f>
      </c>
      <c s="14">
        <f>C13+D13</f>
      </c>
      <c s="13">
        <f>'PS 1501'!T7</f>
      </c>
    </row>
    <row r="14" spans="1:6" ht="12.75">
      <c r="A14" s="11" t="s">
        <v>490</v>
      </c>
      <c s="12" t="s">
        <v>491</v>
      </c>
      <c s="14">
        <f>'PS 1701'!K8+'PS 1701'!M8</f>
      </c>
      <c s="14">
        <f>C14*0.21</f>
      </c>
      <c s="14">
        <f>C14+D14</f>
      </c>
      <c s="13">
        <f>'PS 1701'!T7</f>
      </c>
    </row>
    <row r="15" spans="1:6" ht="12.75">
      <c r="A15" s="11" t="s">
        <v>718</v>
      </c>
      <c s="12" t="s">
        <v>719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720</v>
      </c>
      <c s="12" t="s">
        <v>721</v>
      </c>
      <c s="14">
        <f>'SO 2301'!K8+'SO 2301'!M8</f>
      </c>
      <c s="14">
        <f>C16*0.21</f>
      </c>
      <c s="14">
        <f>C16+D16</f>
      </c>
      <c s="13">
        <f>'SO 2301'!T7</f>
      </c>
    </row>
    <row r="17" spans="1:6" ht="12.75">
      <c r="A17" s="11" t="s">
        <v>913</v>
      </c>
      <c s="12" t="s">
        <v>914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915</v>
      </c>
      <c s="12" t="s">
        <v>916</v>
      </c>
      <c s="14">
        <f>'SO 2601'!K8+'SO 2601'!M8</f>
      </c>
      <c s="14">
        <f>C18*0.21</f>
      </c>
      <c s="14">
        <f>C18+D18</f>
      </c>
      <c s="13">
        <f>'SO 2601'!T7</f>
      </c>
    </row>
    <row r="19" spans="1:6" ht="12.75">
      <c r="A19" s="11" t="s">
        <v>994</v>
      </c>
      <c s="12" t="s">
        <v>995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996</v>
      </c>
      <c s="12" t="s">
        <v>995</v>
      </c>
      <c s="14">
        <f>'SO 98 98'!K8+'SO 98 98'!M8</f>
      </c>
      <c s="14">
        <f>C20*0.21</f>
      </c>
      <c s="14">
        <f>C20+D20</f>
      </c>
      <c s="13">
        <f>'SO 98 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COUNTIFS(L8:L300,"=0",A8:A300,"P")+COUNTIFS(L8:L300,"",A8:A300,"P")+SUM(Q8:Q300)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0+J9+J46+J59+J72+J81+J102+J135</f>
      </c>
      <c s="29">
        <f>0+K9+K46+K59+K72+K81+K102+K135</f>
      </c>
      <c s="29">
        <f>0+L9+L46+L59+L72+L81+L102+L135</f>
      </c>
      <c s="29">
        <f>0+M9+M46+M59+M72+M81+M102+M135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6.41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60</v>
      </c>
      <c s="35" t="s">
        <v>52</v>
      </c>
      <c s="6" t="s">
        <v>61</v>
      </c>
      <c s="36" t="s">
        <v>54</v>
      </c>
      <c s="37">
        <v>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.75">
      <c r="A17" t="s">
        <v>58</v>
      </c>
      <c r="E17" s="39" t="s">
        <v>59</v>
      </c>
    </row>
    <row r="18" spans="1:16" ht="25.5">
      <c r="A18" t="s">
        <v>49</v>
      </c>
      <c s="34" t="s">
        <v>26</v>
      </c>
      <c s="34" t="s">
        <v>62</v>
      </c>
      <c s="35" t="s">
        <v>52</v>
      </c>
      <c s="6" t="s">
        <v>63</v>
      </c>
      <c s="36" t="s">
        <v>54</v>
      </c>
      <c s="37">
        <v>2.55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2.75">
      <c r="A21" t="s">
        <v>58</v>
      </c>
      <c r="E21" s="39" t="s">
        <v>59</v>
      </c>
    </row>
    <row r="22" spans="1:16" ht="25.5">
      <c r="A22" t="s">
        <v>49</v>
      </c>
      <c s="34" t="s">
        <v>64</v>
      </c>
      <c s="34" t="s">
        <v>65</v>
      </c>
      <c s="35" t="s">
        <v>52</v>
      </c>
      <c s="6" t="s">
        <v>66</v>
      </c>
      <c s="36" t="s">
        <v>54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12.75">
      <c r="A25" t="s">
        <v>58</v>
      </c>
      <c r="E25" s="39" t="s">
        <v>59</v>
      </c>
    </row>
    <row r="26" spans="1:16" ht="25.5">
      <c r="A26" t="s">
        <v>49</v>
      </c>
      <c s="34" t="s">
        <v>67</v>
      </c>
      <c s="34" t="s">
        <v>68</v>
      </c>
      <c s="35" t="s">
        <v>52</v>
      </c>
      <c s="6" t="s">
        <v>69</v>
      </c>
      <c s="36" t="s">
        <v>54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2.75">
      <c r="A29" t="s">
        <v>58</v>
      </c>
      <c r="E29" s="39" t="s">
        <v>59</v>
      </c>
    </row>
    <row r="30" spans="1:16" ht="25.5">
      <c r="A30" t="s">
        <v>49</v>
      </c>
      <c s="34" t="s">
        <v>70</v>
      </c>
      <c s="34" t="s">
        <v>71</v>
      </c>
      <c s="35" t="s">
        <v>52</v>
      </c>
      <c s="6" t="s">
        <v>72</v>
      </c>
      <c s="36" t="s">
        <v>54</v>
      </c>
      <c s="37">
        <v>1.1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12.75">
      <c r="A33" t="s">
        <v>58</v>
      </c>
      <c r="E33" s="39" t="s">
        <v>59</v>
      </c>
    </row>
    <row r="34" spans="1:16" ht="25.5">
      <c r="A34" t="s">
        <v>49</v>
      </c>
      <c s="34" t="s">
        <v>73</v>
      </c>
      <c s="34" t="s">
        <v>74</v>
      </c>
      <c s="35" t="s">
        <v>52</v>
      </c>
      <c s="6" t="s">
        <v>75</v>
      </c>
      <c s="36" t="s">
        <v>54</v>
      </c>
      <c s="37">
        <v>0.011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52</v>
      </c>
    </row>
    <row r="37" spans="1:5" ht="12.75">
      <c r="A37" t="s">
        <v>58</v>
      </c>
      <c r="E37" s="39" t="s">
        <v>59</v>
      </c>
    </row>
    <row r="38" spans="1:16" ht="25.5">
      <c r="A38" t="s">
        <v>49</v>
      </c>
      <c s="34" t="s">
        <v>76</v>
      </c>
      <c s="34" t="s">
        <v>77</v>
      </c>
      <c s="35" t="s">
        <v>52</v>
      </c>
      <c s="6" t="s">
        <v>78</v>
      </c>
      <c s="36" t="s">
        <v>54</v>
      </c>
      <c s="37">
        <v>0.18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79</v>
      </c>
      <c s="34" t="s">
        <v>80</v>
      </c>
      <c s="35" t="s">
        <v>52</v>
      </c>
      <c s="6" t="s">
        <v>81</v>
      </c>
      <c s="36" t="s">
        <v>54</v>
      </c>
      <c s="37">
        <v>0.2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12.75">
      <c r="A45" t="s">
        <v>58</v>
      </c>
      <c r="E45" s="39" t="s">
        <v>59</v>
      </c>
    </row>
    <row r="46" spans="1:13" ht="12.75">
      <c r="A46" t="s">
        <v>46</v>
      </c>
      <c r="C46" s="31" t="s">
        <v>82</v>
      </c>
      <c r="E46" s="33" t="s">
        <v>83</v>
      </c>
      <c r="J46" s="32">
        <f>0</f>
      </c>
      <c s="32">
        <f>0</f>
      </c>
      <c s="32">
        <f>0+L47+L51+L55</f>
      </c>
      <c s="32">
        <f>0+M47+M51+M55</f>
      </c>
    </row>
    <row r="47" spans="1:16" ht="12.75">
      <c r="A47" t="s">
        <v>49</v>
      </c>
      <c s="34" t="s">
        <v>84</v>
      </c>
      <c s="34" t="s">
        <v>85</v>
      </c>
      <c s="35" t="s">
        <v>52</v>
      </c>
      <c s="6" t="s">
        <v>86</v>
      </c>
      <c s="36" t="s">
        <v>87</v>
      </c>
      <c s="37">
        <v>20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52</v>
      </c>
    </row>
    <row r="50" spans="1:5" ht="12.75">
      <c r="A50" t="s">
        <v>58</v>
      </c>
      <c r="E50" s="39" t="s">
        <v>59</v>
      </c>
    </row>
    <row r="51" spans="1:16" ht="25.5">
      <c r="A51" t="s">
        <v>49</v>
      </c>
      <c s="34" t="s">
        <v>82</v>
      </c>
      <c s="34" t="s">
        <v>88</v>
      </c>
      <c s="35" t="s">
        <v>52</v>
      </c>
      <c s="6" t="s">
        <v>89</v>
      </c>
      <c s="36" t="s">
        <v>90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52</v>
      </c>
    </row>
    <row r="54" spans="1:5" ht="12.75">
      <c r="A54" t="s">
        <v>58</v>
      </c>
      <c r="E54" s="39" t="s">
        <v>59</v>
      </c>
    </row>
    <row r="55" spans="1:16" ht="25.5">
      <c r="A55" t="s">
        <v>49</v>
      </c>
      <c s="34" t="s">
        <v>91</v>
      </c>
      <c s="34" t="s">
        <v>92</v>
      </c>
      <c s="35" t="s">
        <v>52</v>
      </c>
      <c s="6" t="s">
        <v>93</v>
      </c>
      <c s="36" t="s">
        <v>94</v>
      </c>
      <c s="37">
        <v>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52</v>
      </c>
    </row>
    <row r="58" spans="1:5" ht="12.75">
      <c r="A58" t="s">
        <v>58</v>
      </c>
      <c r="E58" s="39" t="s">
        <v>59</v>
      </c>
    </row>
    <row r="59" spans="1:13" ht="12.75">
      <c r="A59" t="s">
        <v>46</v>
      </c>
      <c r="C59" s="31" t="s">
        <v>91</v>
      </c>
      <c r="E59" s="33" t="s">
        <v>95</v>
      </c>
      <c r="J59" s="32">
        <f>0</f>
      </c>
      <c s="32">
        <f>0</f>
      </c>
      <c s="32">
        <f>0+L60+L64+L68</f>
      </c>
      <c s="32">
        <f>0+M60+M64+M68</f>
      </c>
    </row>
    <row r="60" spans="1:16" ht="12.75">
      <c r="A60" t="s">
        <v>49</v>
      </c>
      <c s="34" t="s">
        <v>96</v>
      </c>
      <c s="34" t="s">
        <v>97</v>
      </c>
      <c s="35" t="s">
        <v>52</v>
      </c>
      <c s="6" t="s">
        <v>98</v>
      </c>
      <c s="36" t="s">
        <v>99</v>
      </c>
      <c s="37">
        <v>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52</v>
      </c>
    </row>
    <row r="63" spans="1:5" ht="12.75">
      <c r="A63" t="s">
        <v>58</v>
      </c>
      <c r="E63" s="39" t="s">
        <v>59</v>
      </c>
    </row>
    <row r="64" spans="1:16" ht="12.75">
      <c r="A64" t="s">
        <v>49</v>
      </c>
      <c s="34" t="s">
        <v>100</v>
      </c>
      <c s="34" t="s">
        <v>101</v>
      </c>
      <c s="35" t="s">
        <v>52</v>
      </c>
      <c s="6" t="s">
        <v>102</v>
      </c>
      <c s="36" t="s">
        <v>94</v>
      </c>
      <c s="37">
        <v>6.41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12.75">
      <c r="A66" s="35" t="s">
        <v>57</v>
      </c>
      <c r="E66" s="40" t="s">
        <v>52</v>
      </c>
    </row>
    <row r="67" spans="1:5" ht="12.75">
      <c r="A67" t="s">
        <v>58</v>
      </c>
      <c r="E67" s="39" t="s">
        <v>59</v>
      </c>
    </row>
    <row r="68" spans="1:16" ht="12.75">
      <c r="A68" t="s">
        <v>49</v>
      </c>
      <c s="34" t="s">
        <v>103</v>
      </c>
      <c s="34" t="s">
        <v>104</v>
      </c>
      <c s="35" t="s">
        <v>52</v>
      </c>
      <c s="6" t="s">
        <v>105</v>
      </c>
      <c s="36" t="s">
        <v>94</v>
      </c>
      <c s="37">
        <v>1.6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57</v>
      </c>
      <c r="E70" s="40" t="s">
        <v>52</v>
      </c>
    </row>
    <row r="71" spans="1:5" ht="12.75">
      <c r="A71" t="s">
        <v>58</v>
      </c>
      <c r="E71" s="39" t="s">
        <v>59</v>
      </c>
    </row>
    <row r="72" spans="1:13" ht="12.75">
      <c r="A72" t="s">
        <v>46</v>
      </c>
      <c r="C72" s="31" t="s">
        <v>106</v>
      </c>
      <c r="E72" s="33" t="s">
        <v>107</v>
      </c>
      <c r="J72" s="32">
        <f>0</f>
      </c>
      <c s="32">
        <f>0</f>
      </c>
      <c s="32">
        <f>0+L73+L77</f>
      </c>
      <c s="32">
        <f>0+M73+M77</f>
      </c>
    </row>
    <row r="73" spans="1:16" ht="12.75">
      <c r="A73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94</v>
      </c>
      <c s="37">
        <v>26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52</v>
      </c>
    </row>
    <row r="75" spans="1:5" ht="12.75">
      <c r="A75" s="35" t="s">
        <v>57</v>
      </c>
      <c r="E75" s="40" t="s">
        <v>52</v>
      </c>
    </row>
    <row r="76" spans="1:5" ht="12.75">
      <c r="A76" t="s">
        <v>58</v>
      </c>
      <c r="E76" s="39" t="s">
        <v>59</v>
      </c>
    </row>
    <row r="77" spans="1:16" ht="12.75">
      <c r="A77" t="s">
        <v>49</v>
      </c>
      <c s="34" t="s">
        <v>111</v>
      </c>
      <c s="34" t="s">
        <v>112</v>
      </c>
      <c s="35" t="s">
        <v>52</v>
      </c>
      <c s="6" t="s">
        <v>113</v>
      </c>
      <c s="36" t="s">
        <v>94</v>
      </c>
      <c s="37">
        <v>10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52</v>
      </c>
    </row>
    <row r="79" spans="1:5" ht="12.75">
      <c r="A79" s="35" t="s">
        <v>57</v>
      </c>
      <c r="E79" s="40" t="s">
        <v>52</v>
      </c>
    </row>
    <row r="80" spans="1:5" ht="12.75">
      <c r="A80" t="s">
        <v>58</v>
      </c>
      <c r="E80" s="39" t="s">
        <v>59</v>
      </c>
    </row>
    <row r="81" spans="1:13" ht="12.75">
      <c r="A81" t="s">
        <v>46</v>
      </c>
      <c r="C81" s="31" t="s">
        <v>114</v>
      </c>
      <c r="E81" s="33" t="s">
        <v>115</v>
      </c>
      <c r="J81" s="32">
        <f>0</f>
      </c>
      <c s="32">
        <f>0</f>
      </c>
      <c s="32">
        <f>0+L82+L86+L90+L94+L98</f>
      </c>
      <c s="32">
        <f>0+M82+M86+M90+M94+M98</f>
      </c>
    </row>
    <row r="82" spans="1:16" ht="12.75">
      <c r="A82" t="s">
        <v>49</v>
      </c>
      <c s="34" t="s">
        <v>114</v>
      </c>
      <c s="34" t="s">
        <v>116</v>
      </c>
      <c s="35" t="s">
        <v>52</v>
      </c>
      <c s="6" t="s">
        <v>117</v>
      </c>
      <c s="36" t="s">
        <v>87</v>
      </c>
      <c s="37">
        <v>160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52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118</v>
      </c>
      <c s="34" t="s">
        <v>119</v>
      </c>
      <c s="35" t="s">
        <v>52</v>
      </c>
      <c s="6" t="s">
        <v>120</v>
      </c>
      <c s="36" t="s">
        <v>87</v>
      </c>
      <c s="37">
        <v>160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52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121</v>
      </c>
      <c s="34" t="s">
        <v>122</v>
      </c>
      <c s="35" t="s">
        <v>52</v>
      </c>
      <c s="6" t="s">
        <v>123</v>
      </c>
      <c s="36" t="s">
        <v>87</v>
      </c>
      <c s="37">
        <v>160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52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124</v>
      </c>
      <c s="34" t="s">
        <v>125</v>
      </c>
      <c s="35" t="s">
        <v>52</v>
      </c>
      <c s="6" t="s">
        <v>126</v>
      </c>
      <c s="36" t="s">
        <v>87</v>
      </c>
      <c s="37">
        <v>160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52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127</v>
      </c>
      <c s="34" t="s">
        <v>128</v>
      </c>
      <c s="35" t="s">
        <v>52</v>
      </c>
      <c s="6" t="s">
        <v>129</v>
      </c>
      <c s="36" t="s">
        <v>90</v>
      </c>
      <c s="37">
        <v>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52</v>
      </c>
    </row>
    <row r="101" spans="1:5" ht="12.75">
      <c r="A101" t="s">
        <v>58</v>
      </c>
      <c r="E101" s="39" t="s">
        <v>59</v>
      </c>
    </row>
    <row r="102" spans="1:13" ht="12.75">
      <c r="A102" t="s">
        <v>46</v>
      </c>
      <c r="C102" s="31" t="s">
        <v>130</v>
      </c>
      <c r="E102" s="33" t="s">
        <v>131</v>
      </c>
      <c r="J102" s="32">
        <f>0</f>
      </c>
      <c s="32">
        <f>0</f>
      </c>
      <c s="32">
        <f>0+L103+L107+L111+L115+L119+L123+L127+L131</f>
      </c>
      <c s="32">
        <f>0+M103+M107+M111+M115+M119+M123+M127+M131</f>
      </c>
    </row>
    <row r="103" spans="1:16" ht="12.75">
      <c r="A103" t="s">
        <v>49</v>
      </c>
      <c s="34" t="s">
        <v>132</v>
      </c>
      <c s="34" t="s">
        <v>133</v>
      </c>
      <c s="35" t="s">
        <v>52</v>
      </c>
      <c s="6" t="s">
        <v>134</v>
      </c>
      <c s="36" t="s">
        <v>90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52</v>
      </c>
    </row>
    <row r="105" spans="1:5" ht="12.75">
      <c r="A105" s="35" t="s">
        <v>57</v>
      </c>
      <c r="E105" s="40" t="s">
        <v>52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135</v>
      </c>
      <c s="34" t="s">
        <v>136</v>
      </c>
      <c s="35" t="s">
        <v>52</v>
      </c>
      <c s="6" t="s">
        <v>137</v>
      </c>
      <c s="36" t="s">
        <v>90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52</v>
      </c>
    </row>
    <row r="109" spans="1:5" ht="12.75">
      <c r="A109" s="35" t="s">
        <v>57</v>
      </c>
      <c r="E109" s="40" t="s">
        <v>52</v>
      </c>
    </row>
    <row r="110" spans="1:5" ht="12.75">
      <c r="A110" t="s">
        <v>58</v>
      </c>
      <c r="E110" s="39" t="s">
        <v>59</v>
      </c>
    </row>
    <row r="111" spans="1:16" ht="12.75">
      <c r="A111" t="s">
        <v>49</v>
      </c>
      <c s="34" t="s">
        <v>138</v>
      </c>
      <c s="34" t="s">
        <v>139</v>
      </c>
      <c s="35" t="s">
        <v>52</v>
      </c>
      <c s="6" t="s">
        <v>140</v>
      </c>
      <c s="36" t="s">
        <v>141</v>
      </c>
      <c s="37">
        <v>69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2.75">
      <c r="A112" s="35" t="s">
        <v>56</v>
      </c>
      <c r="E112" s="39" t="s">
        <v>52</v>
      </c>
    </row>
    <row r="113" spans="1:5" ht="12.75">
      <c r="A113" s="35" t="s">
        <v>57</v>
      </c>
      <c r="E113" s="40" t="s">
        <v>52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142</v>
      </c>
      <c s="34" t="s">
        <v>143</v>
      </c>
      <c s="35" t="s">
        <v>52</v>
      </c>
      <c s="6" t="s">
        <v>144</v>
      </c>
      <c s="36" t="s">
        <v>141</v>
      </c>
      <c s="37">
        <v>82.7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2.75">
      <c r="A116" s="35" t="s">
        <v>56</v>
      </c>
      <c r="E116" s="39" t="s">
        <v>52</v>
      </c>
    </row>
    <row r="117" spans="1:5" ht="12.75">
      <c r="A117" s="35" t="s">
        <v>57</v>
      </c>
      <c r="E117" s="40" t="s">
        <v>52</v>
      </c>
    </row>
    <row r="118" spans="1:5" ht="12.75">
      <c r="A118" t="s">
        <v>58</v>
      </c>
      <c r="E118" s="39" t="s">
        <v>59</v>
      </c>
    </row>
    <row r="119" spans="1:16" ht="12.75">
      <c r="A119" t="s">
        <v>49</v>
      </c>
      <c s="34" t="s">
        <v>145</v>
      </c>
      <c s="34" t="s">
        <v>146</v>
      </c>
      <c s="35" t="s">
        <v>52</v>
      </c>
      <c s="6" t="s">
        <v>147</v>
      </c>
      <c s="36" t="s">
        <v>141</v>
      </c>
      <c s="37">
        <v>56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52</v>
      </c>
    </row>
    <row r="121" spans="1:5" ht="12.75">
      <c r="A121" s="35" t="s">
        <v>57</v>
      </c>
      <c r="E121" s="40" t="s">
        <v>52</v>
      </c>
    </row>
    <row r="122" spans="1:5" ht="12.75">
      <c r="A122" t="s">
        <v>58</v>
      </c>
      <c r="E122" s="39" t="s">
        <v>59</v>
      </c>
    </row>
    <row r="123" spans="1:16" ht="25.5">
      <c r="A123" t="s">
        <v>49</v>
      </c>
      <c s="34" t="s">
        <v>148</v>
      </c>
      <c s="34" t="s">
        <v>149</v>
      </c>
      <c s="35" t="s">
        <v>52</v>
      </c>
      <c s="6" t="s">
        <v>150</v>
      </c>
      <c s="36" t="s">
        <v>90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52</v>
      </c>
    </row>
    <row r="125" spans="1:5" ht="12.75">
      <c r="A125" s="35" t="s">
        <v>57</v>
      </c>
      <c r="E125" s="40" t="s">
        <v>52</v>
      </c>
    </row>
    <row r="126" spans="1:5" ht="12.75">
      <c r="A126" t="s">
        <v>58</v>
      </c>
      <c r="E126" s="39" t="s">
        <v>59</v>
      </c>
    </row>
    <row r="127" spans="1:16" ht="12.75">
      <c r="A127" t="s">
        <v>49</v>
      </c>
      <c s="34" t="s">
        <v>151</v>
      </c>
      <c s="34" t="s">
        <v>152</v>
      </c>
      <c s="35" t="s">
        <v>52</v>
      </c>
      <c s="6" t="s">
        <v>153</v>
      </c>
      <c s="36" t="s">
        <v>90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52</v>
      </c>
    </row>
    <row r="129" spans="1:5" ht="12.75">
      <c r="A129" s="35" t="s">
        <v>57</v>
      </c>
      <c r="E129" s="40" t="s">
        <v>52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154</v>
      </c>
      <c s="34" t="s">
        <v>155</v>
      </c>
      <c s="35" t="s">
        <v>52</v>
      </c>
      <c s="6" t="s">
        <v>156</v>
      </c>
      <c s="36" t="s">
        <v>87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52</v>
      </c>
    </row>
    <row r="133" spans="1:5" ht="12.75">
      <c r="A133" s="35" t="s">
        <v>57</v>
      </c>
      <c r="E133" s="40" t="s">
        <v>52</v>
      </c>
    </row>
    <row r="134" spans="1:5" ht="12.75">
      <c r="A134" t="s">
        <v>58</v>
      </c>
      <c r="E134" s="39" t="s">
        <v>59</v>
      </c>
    </row>
    <row r="135" spans="1:13" ht="12.75">
      <c r="A135" t="s">
        <v>46</v>
      </c>
      <c r="C135" s="31" t="s">
        <v>157</v>
      </c>
      <c r="E135" s="33" t="s">
        <v>158</v>
      </c>
      <c r="J135" s="32">
        <f>0</f>
      </c>
      <c s="32">
        <f>0</f>
      </c>
      <c s="32">
        <f>0+L136+L140+L144+L148+L152+L156+L160+L164+L168+L172+L176+L180+L184+L188+L192+L196+L200+L204+L208+L212+L216+L220+L224+L228+L232+L236+L240+L244+L248+L252+L256+L260+L264+L268+L272+L276+L280+L284+L288+L292+L296+L300</f>
      </c>
      <c s="32">
        <f>0+M136+M140+M144+M148+M152+M156+M160+M164+M168+M172+M176+M180+M184+M188+M192+M196+M200+M204+M208+M212+M216+M220+M224+M228+M232+M236+M240+M244+M248+M252+M256+M260+M264+M268+M272+M276+M280+M284+M288+M292+M296+M300</f>
      </c>
    </row>
    <row r="136" spans="1:16" ht="12.75">
      <c r="A136" t="s">
        <v>49</v>
      </c>
      <c s="34" t="s">
        <v>159</v>
      </c>
      <c s="34" t="s">
        <v>160</v>
      </c>
      <c s="35" t="s">
        <v>52</v>
      </c>
      <c s="6" t="s">
        <v>161</v>
      </c>
      <c s="36" t="s">
        <v>162</v>
      </c>
      <c s="37">
        <v>3.4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52</v>
      </c>
    </row>
    <row r="138" spans="1:5" ht="12.75">
      <c r="A138" s="35" t="s">
        <v>57</v>
      </c>
      <c r="E138" s="40" t="s">
        <v>52</v>
      </c>
    </row>
    <row r="139" spans="1:5" ht="12.75">
      <c r="A139" t="s">
        <v>58</v>
      </c>
      <c r="E139" s="39" t="s">
        <v>59</v>
      </c>
    </row>
    <row r="140" spans="1:16" ht="12.75">
      <c r="A140" t="s">
        <v>49</v>
      </c>
      <c s="34" t="s">
        <v>163</v>
      </c>
      <c s="34" t="s">
        <v>164</v>
      </c>
      <c s="35" t="s">
        <v>52</v>
      </c>
      <c s="6" t="s">
        <v>165</v>
      </c>
      <c s="36" t="s">
        <v>162</v>
      </c>
      <c s="37">
        <v>0.8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52</v>
      </c>
    </row>
    <row r="142" spans="1:5" ht="12.75">
      <c r="A142" s="35" t="s">
        <v>57</v>
      </c>
      <c r="E142" s="40" t="s">
        <v>52</v>
      </c>
    </row>
    <row r="143" spans="1:5" ht="12.75">
      <c r="A143" t="s">
        <v>58</v>
      </c>
      <c r="E143" s="39" t="s">
        <v>59</v>
      </c>
    </row>
    <row r="144" spans="1:16" ht="12.75">
      <c r="A144" t="s">
        <v>49</v>
      </c>
      <c s="34" t="s">
        <v>166</v>
      </c>
      <c s="34" t="s">
        <v>167</v>
      </c>
      <c s="35" t="s">
        <v>52</v>
      </c>
      <c s="6" t="s">
        <v>168</v>
      </c>
      <c s="36" t="s">
        <v>162</v>
      </c>
      <c s="37">
        <v>3.4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12.75">
      <c r="A145" s="35" t="s">
        <v>56</v>
      </c>
      <c r="E145" s="39" t="s">
        <v>52</v>
      </c>
    </row>
    <row r="146" spans="1:5" ht="12.75">
      <c r="A146" s="35" t="s">
        <v>57</v>
      </c>
      <c r="E146" s="40" t="s">
        <v>52</v>
      </c>
    </row>
    <row r="147" spans="1:5" ht="12.75">
      <c r="A147" t="s">
        <v>58</v>
      </c>
      <c r="E147" s="39" t="s">
        <v>59</v>
      </c>
    </row>
    <row r="148" spans="1:16" ht="12.75">
      <c r="A148" t="s">
        <v>49</v>
      </c>
      <c s="34" t="s">
        <v>169</v>
      </c>
      <c s="34" t="s">
        <v>170</v>
      </c>
      <c s="35" t="s">
        <v>52</v>
      </c>
      <c s="6" t="s">
        <v>171</v>
      </c>
      <c s="36" t="s">
        <v>162</v>
      </c>
      <c s="37">
        <v>0.8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52</v>
      </c>
    </row>
    <row r="150" spans="1:5" ht="12.75">
      <c r="A150" s="35" t="s">
        <v>57</v>
      </c>
      <c r="E150" s="40" t="s">
        <v>52</v>
      </c>
    </row>
    <row r="151" spans="1:5" ht="12.75">
      <c r="A151" t="s">
        <v>58</v>
      </c>
      <c r="E151" s="39" t="s">
        <v>59</v>
      </c>
    </row>
    <row r="152" spans="1:16" ht="25.5">
      <c r="A152" t="s">
        <v>49</v>
      </c>
      <c s="34" t="s">
        <v>172</v>
      </c>
      <c s="34" t="s">
        <v>173</v>
      </c>
      <c s="35" t="s">
        <v>52</v>
      </c>
      <c s="6" t="s">
        <v>174</v>
      </c>
      <c s="36" t="s">
        <v>90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52</v>
      </c>
    </row>
    <row r="154" spans="1:5" ht="12.75">
      <c r="A154" s="35" t="s">
        <v>57</v>
      </c>
      <c r="E154" s="40" t="s">
        <v>52</v>
      </c>
    </row>
    <row r="155" spans="1:5" ht="12.75">
      <c r="A155" t="s">
        <v>58</v>
      </c>
      <c r="E155" s="39" t="s">
        <v>59</v>
      </c>
    </row>
    <row r="156" spans="1:16" ht="25.5">
      <c r="A156" t="s">
        <v>49</v>
      </c>
      <c s="34" t="s">
        <v>175</v>
      </c>
      <c s="34" t="s">
        <v>176</v>
      </c>
      <c s="35" t="s">
        <v>52</v>
      </c>
      <c s="6" t="s">
        <v>177</v>
      </c>
      <c s="36" t="s">
        <v>90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27</v>
      </c>
    </row>
    <row r="157" spans="1:5" ht="12.75">
      <c r="A157" s="35" t="s">
        <v>56</v>
      </c>
      <c r="E157" s="39" t="s">
        <v>52</v>
      </c>
    </row>
    <row r="158" spans="1:5" ht="12.75">
      <c r="A158" s="35" t="s">
        <v>57</v>
      </c>
      <c r="E158" s="40" t="s">
        <v>52</v>
      </c>
    </row>
    <row r="159" spans="1:5" ht="12.75">
      <c r="A159" t="s">
        <v>58</v>
      </c>
      <c r="E159" s="39" t="s">
        <v>59</v>
      </c>
    </row>
    <row r="160" spans="1:16" ht="12.75">
      <c r="A160" t="s">
        <v>49</v>
      </c>
      <c s="34" t="s">
        <v>178</v>
      </c>
      <c s="34" t="s">
        <v>179</v>
      </c>
      <c s="35" t="s">
        <v>52</v>
      </c>
      <c s="6" t="s">
        <v>180</v>
      </c>
      <c s="36" t="s">
        <v>141</v>
      </c>
      <c s="37">
        <v>10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27</v>
      </c>
    </row>
    <row r="161" spans="1:5" ht="12.75">
      <c r="A161" s="35" t="s">
        <v>56</v>
      </c>
      <c r="E161" s="39" t="s">
        <v>52</v>
      </c>
    </row>
    <row r="162" spans="1:5" ht="12.75">
      <c r="A162" s="35" t="s">
        <v>57</v>
      </c>
      <c r="E162" s="40" t="s">
        <v>52</v>
      </c>
    </row>
    <row r="163" spans="1:5" ht="12.75">
      <c r="A163" t="s">
        <v>58</v>
      </c>
      <c r="E163" s="39" t="s">
        <v>59</v>
      </c>
    </row>
    <row r="164" spans="1:16" ht="12.75">
      <c r="A164" t="s">
        <v>49</v>
      </c>
      <c s="34" t="s">
        <v>181</v>
      </c>
      <c s="34" t="s">
        <v>182</v>
      </c>
      <c s="35" t="s">
        <v>52</v>
      </c>
      <c s="6" t="s">
        <v>183</v>
      </c>
      <c s="36" t="s">
        <v>141</v>
      </c>
      <c s="37">
        <v>10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27</v>
      </c>
    </row>
    <row r="165" spans="1:5" ht="12.75">
      <c r="A165" s="35" t="s">
        <v>56</v>
      </c>
      <c r="E165" s="39" t="s">
        <v>52</v>
      </c>
    </row>
    <row r="166" spans="1:5" ht="12.75">
      <c r="A166" s="35" t="s">
        <v>57</v>
      </c>
      <c r="E166" s="40" t="s">
        <v>52</v>
      </c>
    </row>
    <row r="167" spans="1:5" ht="12.75">
      <c r="A167" t="s">
        <v>58</v>
      </c>
      <c r="E167" s="39" t="s">
        <v>59</v>
      </c>
    </row>
    <row r="168" spans="1:16" ht="12.75">
      <c r="A168" t="s">
        <v>49</v>
      </c>
      <c s="34" t="s">
        <v>184</v>
      </c>
      <c s="34" t="s">
        <v>185</v>
      </c>
      <c s="35" t="s">
        <v>52</v>
      </c>
      <c s="6" t="s">
        <v>186</v>
      </c>
      <c s="36" t="s">
        <v>141</v>
      </c>
      <c s="37">
        <v>10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27</v>
      </c>
    </row>
    <row r="169" spans="1:5" ht="12.75">
      <c r="A169" s="35" t="s">
        <v>56</v>
      </c>
      <c r="E169" s="39" t="s">
        <v>52</v>
      </c>
    </row>
    <row r="170" spans="1:5" ht="12.75">
      <c r="A170" s="35" t="s">
        <v>57</v>
      </c>
      <c r="E170" s="40" t="s">
        <v>52</v>
      </c>
    </row>
    <row r="171" spans="1:5" ht="12.75">
      <c r="A171" t="s">
        <v>58</v>
      </c>
      <c r="E171" s="39" t="s">
        <v>59</v>
      </c>
    </row>
    <row r="172" spans="1:16" ht="25.5">
      <c r="A172" t="s">
        <v>49</v>
      </c>
      <c s="34" t="s">
        <v>187</v>
      </c>
      <c s="34" t="s">
        <v>188</v>
      </c>
      <c s="35" t="s">
        <v>52</v>
      </c>
      <c s="6" t="s">
        <v>189</v>
      </c>
      <c s="36" t="s">
        <v>90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27</v>
      </c>
    </row>
    <row r="173" spans="1:5" ht="12.75">
      <c r="A173" s="35" t="s">
        <v>56</v>
      </c>
      <c r="E173" s="39" t="s">
        <v>52</v>
      </c>
    </row>
    <row r="174" spans="1:5" ht="12.75">
      <c r="A174" s="35" t="s">
        <v>57</v>
      </c>
      <c r="E174" s="40" t="s">
        <v>52</v>
      </c>
    </row>
    <row r="175" spans="1:5" ht="12.75">
      <c r="A175" t="s">
        <v>58</v>
      </c>
      <c r="E175" s="39" t="s">
        <v>59</v>
      </c>
    </row>
    <row r="176" spans="1:16" ht="12.75">
      <c r="A176" t="s">
        <v>49</v>
      </c>
      <c s="34" t="s">
        <v>190</v>
      </c>
      <c s="34" t="s">
        <v>191</v>
      </c>
      <c s="35" t="s">
        <v>52</v>
      </c>
      <c s="6" t="s">
        <v>192</v>
      </c>
      <c s="36" t="s">
        <v>90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27</v>
      </c>
    </row>
    <row r="177" spans="1:5" ht="12.75">
      <c r="A177" s="35" t="s">
        <v>56</v>
      </c>
      <c r="E177" s="39" t="s">
        <v>52</v>
      </c>
    </row>
    <row r="178" spans="1:5" ht="12.75">
      <c r="A178" s="35" t="s">
        <v>57</v>
      </c>
      <c r="E178" s="40" t="s">
        <v>52</v>
      </c>
    </row>
    <row r="179" spans="1:5" ht="12.75">
      <c r="A179" t="s">
        <v>58</v>
      </c>
      <c r="E179" s="39" t="s">
        <v>59</v>
      </c>
    </row>
    <row r="180" spans="1:16" ht="12.75">
      <c r="A180" t="s">
        <v>49</v>
      </c>
      <c s="34" t="s">
        <v>193</v>
      </c>
      <c s="34" t="s">
        <v>194</v>
      </c>
      <c s="35" t="s">
        <v>52</v>
      </c>
      <c s="6" t="s">
        <v>195</v>
      </c>
      <c s="36" t="s">
        <v>90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27</v>
      </c>
    </row>
    <row r="181" spans="1:5" ht="12.75">
      <c r="A181" s="35" t="s">
        <v>56</v>
      </c>
      <c r="E181" s="39" t="s">
        <v>52</v>
      </c>
    </row>
    <row r="182" spans="1:5" ht="12.75">
      <c r="A182" s="35" t="s">
        <v>57</v>
      </c>
      <c r="E182" s="40" t="s">
        <v>52</v>
      </c>
    </row>
    <row r="183" spans="1:5" ht="12.75">
      <c r="A183" t="s">
        <v>58</v>
      </c>
      <c r="E183" s="39" t="s">
        <v>59</v>
      </c>
    </row>
    <row r="184" spans="1:16" ht="12.75">
      <c r="A184" t="s">
        <v>49</v>
      </c>
      <c s="34" t="s">
        <v>196</v>
      </c>
      <c s="34" t="s">
        <v>197</v>
      </c>
      <c s="35" t="s">
        <v>52</v>
      </c>
      <c s="6" t="s">
        <v>198</v>
      </c>
      <c s="36" t="s">
        <v>90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27</v>
      </c>
    </row>
    <row r="185" spans="1:5" ht="12.75">
      <c r="A185" s="35" t="s">
        <v>56</v>
      </c>
      <c r="E185" s="39" t="s">
        <v>52</v>
      </c>
    </row>
    <row r="186" spans="1:5" ht="12.75">
      <c r="A186" s="35" t="s">
        <v>57</v>
      </c>
      <c r="E186" s="40" t="s">
        <v>52</v>
      </c>
    </row>
    <row r="187" spans="1:5" ht="12.75">
      <c r="A187" t="s">
        <v>58</v>
      </c>
      <c r="E187" s="39" t="s">
        <v>59</v>
      </c>
    </row>
    <row r="188" spans="1:16" ht="25.5">
      <c r="A188" t="s">
        <v>49</v>
      </c>
      <c s="34" t="s">
        <v>199</v>
      </c>
      <c s="34" t="s">
        <v>200</v>
      </c>
      <c s="35" t="s">
        <v>52</v>
      </c>
      <c s="6" t="s">
        <v>201</v>
      </c>
      <c s="36" t="s">
        <v>202</v>
      </c>
      <c s="37">
        <v>0.3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27</v>
      </c>
    </row>
    <row r="189" spans="1:5" ht="12.75">
      <c r="A189" s="35" t="s">
        <v>56</v>
      </c>
      <c r="E189" s="39" t="s">
        <v>52</v>
      </c>
    </row>
    <row r="190" spans="1:5" ht="12.75">
      <c r="A190" s="35" t="s">
        <v>57</v>
      </c>
      <c r="E190" s="40" t="s">
        <v>52</v>
      </c>
    </row>
    <row r="191" spans="1:5" ht="12.75">
      <c r="A191" t="s">
        <v>58</v>
      </c>
      <c r="E191" s="39" t="s">
        <v>59</v>
      </c>
    </row>
    <row r="192" spans="1:16" ht="12.75">
      <c r="A192" t="s">
        <v>49</v>
      </c>
      <c s="34" t="s">
        <v>203</v>
      </c>
      <c s="34" t="s">
        <v>204</v>
      </c>
      <c s="35" t="s">
        <v>52</v>
      </c>
      <c s="6" t="s">
        <v>205</v>
      </c>
      <c s="36" t="s">
        <v>90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55</v>
      </c>
      <c>
        <f>(M192*21)/100</f>
      </c>
      <c t="s">
        <v>27</v>
      </c>
    </row>
    <row r="193" spans="1:5" ht="12.75">
      <c r="A193" s="35" t="s">
        <v>56</v>
      </c>
      <c r="E193" s="39" t="s">
        <v>52</v>
      </c>
    </row>
    <row r="194" spans="1:5" ht="12.75">
      <c r="A194" s="35" t="s">
        <v>57</v>
      </c>
      <c r="E194" s="40" t="s">
        <v>52</v>
      </c>
    </row>
    <row r="195" spans="1:5" ht="12.75">
      <c r="A195" t="s">
        <v>58</v>
      </c>
      <c r="E195" s="39" t="s">
        <v>59</v>
      </c>
    </row>
    <row r="196" spans="1:16" ht="25.5">
      <c r="A196" t="s">
        <v>49</v>
      </c>
      <c s="34" t="s">
        <v>206</v>
      </c>
      <c s="34" t="s">
        <v>207</v>
      </c>
      <c s="35" t="s">
        <v>52</v>
      </c>
      <c s="6" t="s">
        <v>208</v>
      </c>
      <c s="36" t="s">
        <v>90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27</v>
      </c>
    </row>
    <row r="197" spans="1:5" ht="12.75">
      <c r="A197" s="35" t="s">
        <v>56</v>
      </c>
      <c r="E197" s="39" t="s">
        <v>52</v>
      </c>
    </row>
    <row r="198" spans="1:5" ht="12.75">
      <c r="A198" s="35" t="s">
        <v>57</v>
      </c>
      <c r="E198" s="40" t="s">
        <v>52</v>
      </c>
    </row>
    <row r="199" spans="1:5" ht="12.75">
      <c r="A199" t="s">
        <v>58</v>
      </c>
      <c r="E199" s="39" t="s">
        <v>59</v>
      </c>
    </row>
    <row r="200" spans="1:16" ht="25.5">
      <c r="A200" t="s">
        <v>49</v>
      </c>
      <c s="34" t="s">
        <v>209</v>
      </c>
      <c s="34" t="s">
        <v>210</v>
      </c>
      <c s="35" t="s">
        <v>52</v>
      </c>
      <c s="6" t="s">
        <v>211</v>
      </c>
      <c s="36" t="s">
        <v>90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55</v>
      </c>
      <c>
        <f>(M200*21)/100</f>
      </c>
      <c t="s">
        <v>27</v>
      </c>
    </row>
    <row r="201" spans="1:5" ht="12.75">
      <c r="A201" s="35" t="s">
        <v>56</v>
      </c>
      <c r="E201" s="39" t="s">
        <v>52</v>
      </c>
    </row>
    <row r="202" spans="1:5" ht="12.75">
      <c r="A202" s="35" t="s">
        <v>57</v>
      </c>
      <c r="E202" s="40" t="s">
        <v>52</v>
      </c>
    </row>
    <row r="203" spans="1:5" ht="12.75">
      <c r="A203" t="s">
        <v>58</v>
      </c>
      <c r="E203" s="39" t="s">
        <v>59</v>
      </c>
    </row>
    <row r="204" spans="1:16" ht="12.75">
      <c r="A204" t="s">
        <v>49</v>
      </c>
      <c s="34" t="s">
        <v>212</v>
      </c>
      <c s="34" t="s">
        <v>213</v>
      </c>
      <c s="35" t="s">
        <v>52</v>
      </c>
      <c s="6" t="s">
        <v>214</v>
      </c>
      <c s="36" t="s">
        <v>90</v>
      </c>
      <c s="37">
        <v>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27</v>
      </c>
    </row>
    <row r="205" spans="1:5" ht="12.75">
      <c r="A205" s="35" t="s">
        <v>56</v>
      </c>
      <c r="E205" s="39" t="s">
        <v>52</v>
      </c>
    </row>
    <row r="206" spans="1:5" ht="12.75">
      <c r="A206" s="35" t="s">
        <v>57</v>
      </c>
      <c r="E206" s="40" t="s">
        <v>52</v>
      </c>
    </row>
    <row r="207" spans="1:5" ht="12.75">
      <c r="A207" t="s">
        <v>58</v>
      </c>
      <c r="E207" s="39" t="s">
        <v>59</v>
      </c>
    </row>
    <row r="208" spans="1:16" ht="12.75">
      <c r="A208" t="s">
        <v>49</v>
      </c>
      <c s="34" t="s">
        <v>215</v>
      </c>
      <c s="34" t="s">
        <v>216</v>
      </c>
      <c s="35" t="s">
        <v>52</v>
      </c>
      <c s="6" t="s">
        <v>217</v>
      </c>
      <c s="36" t="s">
        <v>90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27</v>
      </c>
    </row>
    <row r="209" spans="1:5" ht="12.75">
      <c r="A209" s="35" t="s">
        <v>56</v>
      </c>
      <c r="E209" s="39" t="s">
        <v>52</v>
      </c>
    </row>
    <row r="210" spans="1:5" ht="12.75">
      <c r="A210" s="35" t="s">
        <v>57</v>
      </c>
      <c r="E210" s="40" t="s">
        <v>52</v>
      </c>
    </row>
    <row r="211" spans="1:5" ht="12.75">
      <c r="A211" t="s">
        <v>58</v>
      </c>
      <c r="E211" s="39" t="s">
        <v>59</v>
      </c>
    </row>
    <row r="212" spans="1:16" ht="25.5">
      <c r="A212" t="s">
        <v>49</v>
      </c>
      <c s="34" t="s">
        <v>218</v>
      </c>
      <c s="34" t="s">
        <v>219</v>
      </c>
      <c s="35" t="s">
        <v>52</v>
      </c>
      <c s="6" t="s">
        <v>220</v>
      </c>
      <c s="36" t="s">
        <v>90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27</v>
      </c>
    </row>
    <row r="213" spans="1:5" ht="12.75">
      <c r="A213" s="35" t="s">
        <v>56</v>
      </c>
      <c r="E213" s="39" t="s">
        <v>52</v>
      </c>
    </row>
    <row r="214" spans="1:5" ht="12.75">
      <c r="A214" s="35" t="s">
        <v>57</v>
      </c>
      <c r="E214" s="40" t="s">
        <v>52</v>
      </c>
    </row>
    <row r="215" spans="1:5" ht="12.75">
      <c r="A215" t="s">
        <v>58</v>
      </c>
      <c r="E215" s="39" t="s">
        <v>59</v>
      </c>
    </row>
    <row r="216" spans="1:16" ht="25.5">
      <c r="A216" t="s">
        <v>49</v>
      </c>
      <c s="34" t="s">
        <v>221</v>
      </c>
      <c s="34" t="s">
        <v>222</v>
      </c>
      <c s="35" t="s">
        <v>52</v>
      </c>
      <c s="6" t="s">
        <v>223</v>
      </c>
      <c s="36" t="s">
        <v>90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27</v>
      </c>
    </row>
    <row r="217" spans="1:5" ht="12.75">
      <c r="A217" s="35" t="s">
        <v>56</v>
      </c>
      <c r="E217" s="39" t="s">
        <v>52</v>
      </c>
    </row>
    <row r="218" spans="1:5" ht="12.75">
      <c r="A218" s="35" t="s">
        <v>57</v>
      </c>
      <c r="E218" s="40" t="s">
        <v>52</v>
      </c>
    </row>
    <row r="219" spans="1:5" ht="12.75">
      <c r="A219" t="s">
        <v>58</v>
      </c>
      <c r="E219" s="39" t="s">
        <v>59</v>
      </c>
    </row>
    <row r="220" spans="1:16" ht="25.5">
      <c r="A220" t="s">
        <v>49</v>
      </c>
      <c s="34" t="s">
        <v>224</v>
      </c>
      <c s="34" t="s">
        <v>225</v>
      </c>
      <c s="35" t="s">
        <v>52</v>
      </c>
      <c s="6" t="s">
        <v>226</v>
      </c>
      <c s="36" t="s">
        <v>90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27</v>
      </c>
    </row>
    <row r="221" spans="1:5" ht="12.75">
      <c r="A221" s="35" t="s">
        <v>56</v>
      </c>
      <c r="E221" s="39" t="s">
        <v>52</v>
      </c>
    </row>
    <row r="222" spans="1:5" ht="12.75">
      <c r="A222" s="35" t="s">
        <v>57</v>
      </c>
      <c r="E222" s="40" t="s">
        <v>52</v>
      </c>
    </row>
    <row r="223" spans="1:5" ht="12.75">
      <c r="A223" t="s">
        <v>58</v>
      </c>
      <c r="E223" s="39" t="s">
        <v>59</v>
      </c>
    </row>
    <row r="224" spans="1:16" ht="25.5">
      <c r="A224" t="s">
        <v>49</v>
      </c>
      <c s="34" t="s">
        <v>227</v>
      </c>
      <c s="34" t="s">
        <v>228</v>
      </c>
      <c s="35" t="s">
        <v>52</v>
      </c>
      <c s="6" t="s">
        <v>229</v>
      </c>
      <c s="36" t="s">
        <v>90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27</v>
      </c>
    </row>
    <row r="225" spans="1:5" ht="12.75">
      <c r="A225" s="35" t="s">
        <v>56</v>
      </c>
      <c r="E225" s="39" t="s">
        <v>52</v>
      </c>
    </row>
    <row r="226" spans="1:5" ht="12.75">
      <c r="A226" s="35" t="s">
        <v>57</v>
      </c>
      <c r="E226" s="40" t="s">
        <v>52</v>
      </c>
    </row>
    <row r="227" spans="1:5" ht="12.75">
      <c r="A227" t="s">
        <v>58</v>
      </c>
      <c r="E227" s="39" t="s">
        <v>59</v>
      </c>
    </row>
    <row r="228" spans="1:16" ht="12.75">
      <c r="A228" t="s">
        <v>49</v>
      </c>
      <c s="34" t="s">
        <v>230</v>
      </c>
      <c s="34" t="s">
        <v>231</v>
      </c>
      <c s="35" t="s">
        <v>52</v>
      </c>
      <c s="6" t="s">
        <v>232</v>
      </c>
      <c s="36" t="s">
        <v>90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27</v>
      </c>
    </row>
    <row r="229" spans="1:5" ht="12.75">
      <c r="A229" s="35" t="s">
        <v>56</v>
      </c>
      <c r="E229" s="39" t="s">
        <v>52</v>
      </c>
    </row>
    <row r="230" spans="1:5" ht="12.75">
      <c r="A230" s="35" t="s">
        <v>57</v>
      </c>
      <c r="E230" s="40" t="s">
        <v>52</v>
      </c>
    </row>
    <row r="231" spans="1:5" ht="12.75">
      <c r="A231" t="s">
        <v>58</v>
      </c>
      <c r="E231" s="39" t="s">
        <v>59</v>
      </c>
    </row>
    <row r="232" spans="1:16" ht="12.75">
      <c r="A232" t="s">
        <v>49</v>
      </c>
      <c s="34" t="s">
        <v>233</v>
      </c>
      <c s="34" t="s">
        <v>234</v>
      </c>
      <c s="35" t="s">
        <v>52</v>
      </c>
      <c s="6" t="s">
        <v>235</v>
      </c>
      <c s="36" t="s">
        <v>90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27</v>
      </c>
    </row>
    <row r="233" spans="1:5" ht="12.75">
      <c r="A233" s="35" t="s">
        <v>56</v>
      </c>
      <c r="E233" s="39" t="s">
        <v>52</v>
      </c>
    </row>
    <row r="234" spans="1:5" ht="12.75">
      <c r="A234" s="35" t="s">
        <v>57</v>
      </c>
      <c r="E234" s="40" t="s">
        <v>52</v>
      </c>
    </row>
    <row r="235" spans="1:5" ht="12.75">
      <c r="A235" t="s">
        <v>58</v>
      </c>
      <c r="E235" s="39" t="s">
        <v>59</v>
      </c>
    </row>
    <row r="236" spans="1:16" ht="12.75">
      <c r="A236" t="s">
        <v>49</v>
      </c>
      <c s="34" t="s">
        <v>236</v>
      </c>
      <c s="34" t="s">
        <v>237</v>
      </c>
      <c s="35" t="s">
        <v>52</v>
      </c>
      <c s="6" t="s">
        <v>238</v>
      </c>
      <c s="36" t="s">
        <v>90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27</v>
      </c>
    </row>
    <row r="237" spans="1:5" ht="12.75">
      <c r="A237" s="35" t="s">
        <v>56</v>
      </c>
      <c r="E237" s="39" t="s">
        <v>52</v>
      </c>
    </row>
    <row r="238" spans="1:5" ht="12.75">
      <c r="A238" s="35" t="s">
        <v>57</v>
      </c>
      <c r="E238" s="40" t="s">
        <v>52</v>
      </c>
    </row>
    <row r="239" spans="1:5" ht="12.75">
      <c r="A239" t="s">
        <v>58</v>
      </c>
      <c r="E239" s="39" t="s">
        <v>59</v>
      </c>
    </row>
    <row r="240" spans="1:16" ht="12.75">
      <c r="A240" t="s">
        <v>49</v>
      </c>
      <c s="34" t="s">
        <v>239</v>
      </c>
      <c s="34" t="s">
        <v>240</v>
      </c>
      <c s="35" t="s">
        <v>52</v>
      </c>
      <c s="6" t="s">
        <v>241</v>
      </c>
      <c s="36" t="s">
        <v>90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27</v>
      </c>
    </row>
    <row r="241" spans="1:5" ht="12.75">
      <c r="A241" s="35" t="s">
        <v>56</v>
      </c>
      <c r="E241" s="39" t="s">
        <v>52</v>
      </c>
    </row>
    <row r="242" spans="1:5" ht="12.75">
      <c r="A242" s="35" t="s">
        <v>57</v>
      </c>
      <c r="E242" s="40" t="s">
        <v>52</v>
      </c>
    </row>
    <row r="243" spans="1:5" ht="12.75">
      <c r="A243" t="s">
        <v>58</v>
      </c>
      <c r="E243" s="39" t="s">
        <v>59</v>
      </c>
    </row>
    <row r="244" spans="1:16" ht="12.75">
      <c r="A244" t="s">
        <v>49</v>
      </c>
      <c s="34" t="s">
        <v>242</v>
      </c>
      <c s="34" t="s">
        <v>243</v>
      </c>
      <c s="35" t="s">
        <v>52</v>
      </c>
      <c s="6" t="s">
        <v>244</v>
      </c>
      <c s="36" t="s">
        <v>90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27</v>
      </c>
    </row>
    <row r="245" spans="1:5" ht="12.75">
      <c r="A245" s="35" t="s">
        <v>56</v>
      </c>
      <c r="E245" s="39" t="s">
        <v>52</v>
      </c>
    </row>
    <row r="246" spans="1:5" ht="12.75">
      <c r="A246" s="35" t="s">
        <v>57</v>
      </c>
      <c r="E246" s="40" t="s">
        <v>52</v>
      </c>
    </row>
    <row r="247" spans="1:5" ht="12.75">
      <c r="A247" t="s">
        <v>58</v>
      </c>
      <c r="E247" s="39" t="s">
        <v>59</v>
      </c>
    </row>
    <row r="248" spans="1:16" ht="12.75">
      <c r="A248" t="s">
        <v>49</v>
      </c>
      <c s="34" t="s">
        <v>245</v>
      </c>
      <c s="34" t="s">
        <v>246</v>
      </c>
      <c s="35" t="s">
        <v>52</v>
      </c>
      <c s="6" t="s">
        <v>247</v>
      </c>
      <c s="36" t="s">
        <v>90</v>
      </c>
      <c s="37">
        <v>4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27</v>
      </c>
    </row>
    <row r="249" spans="1:5" ht="12.75">
      <c r="A249" s="35" t="s">
        <v>56</v>
      </c>
      <c r="E249" s="39" t="s">
        <v>52</v>
      </c>
    </row>
    <row r="250" spans="1:5" ht="12.75">
      <c r="A250" s="35" t="s">
        <v>57</v>
      </c>
      <c r="E250" s="40" t="s">
        <v>52</v>
      </c>
    </row>
    <row r="251" spans="1:5" ht="12.75">
      <c r="A251" t="s">
        <v>58</v>
      </c>
      <c r="E251" s="39" t="s">
        <v>59</v>
      </c>
    </row>
    <row r="252" spans="1:16" ht="12.75">
      <c r="A252" t="s">
        <v>49</v>
      </c>
      <c s="34" t="s">
        <v>248</v>
      </c>
      <c s="34" t="s">
        <v>249</v>
      </c>
      <c s="35" t="s">
        <v>52</v>
      </c>
      <c s="6" t="s">
        <v>250</v>
      </c>
      <c s="36" t="s">
        <v>90</v>
      </c>
      <c s="37">
        <v>4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27</v>
      </c>
    </row>
    <row r="253" spans="1:5" ht="12.75">
      <c r="A253" s="35" t="s">
        <v>56</v>
      </c>
      <c r="E253" s="39" t="s">
        <v>52</v>
      </c>
    </row>
    <row r="254" spans="1:5" ht="12.75">
      <c r="A254" s="35" t="s">
        <v>57</v>
      </c>
      <c r="E254" s="40" t="s">
        <v>52</v>
      </c>
    </row>
    <row r="255" spans="1:5" ht="12.75">
      <c r="A255" t="s">
        <v>58</v>
      </c>
      <c r="E255" s="39" t="s">
        <v>59</v>
      </c>
    </row>
    <row r="256" spans="1:16" ht="12.75">
      <c r="A256" t="s">
        <v>49</v>
      </c>
      <c s="34" t="s">
        <v>251</v>
      </c>
      <c s="34" t="s">
        <v>252</v>
      </c>
      <c s="35" t="s">
        <v>52</v>
      </c>
      <c s="6" t="s">
        <v>253</v>
      </c>
      <c s="36" t="s">
        <v>90</v>
      </c>
      <c s="37">
        <v>4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27</v>
      </c>
    </row>
    <row r="257" spans="1:5" ht="12.75">
      <c r="A257" s="35" t="s">
        <v>56</v>
      </c>
      <c r="E257" s="39" t="s">
        <v>52</v>
      </c>
    </row>
    <row r="258" spans="1:5" ht="12.75">
      <c r="A258" s="35" t="s">
        <v>57</v>
      </c>
      <c r="E258" s="40" t="s">
        <v>52</v>
      </c>
    </row>
    <row r="259" spans="1:5" ht="12.75">
      <c r="A259" t="s">
        <v>58</v>
      </c>
      <c r="E259" s="39" t="s">
        <v>59</v>
      </c>
    </row>
    <row r="260" spans="1:16" ht="12.75">
      <c r="A260" t="s">
        <v>49</v>
      </c>
      <c s="34" t="s">
        <v>254</v>
      </c>
      <c s="34" t="s">
        <v>255</v>
      </c>
      <c s="35" t="s">
        <v>52</v>
      </c>
      <c s="6" t="s">
        <v>256</v>
      </c>
      <c s="36" t="s">
        <v>90</v>
      </c>
      <c s="37">
        <v>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27</v>
      </c>
    </row>
    <row r="261" spans="1:5" ht="12.75">
      <c r="A261" s="35" t="s">
        <v>56</v>
      </c>
      <c r="E261" s="39" t="s">
        <v>52</v>
      </c>
    </row>
    <row r="262" spans="1:5" ht="12.75">
      <c r="A262" s="35" t="s">
        <v>57</v>
      </c>
      <c r="E262" s="40" t="s">
        <v>52</v>
      </c>
    </row>
    <row r="263" spans="1:5" ht="12.75">
      <c r="A263" t="s">
        <v>58</v>
      </c>
      <c r="E263" s="39" t="s">
        <v>59</v>
      </c>
    </row>
    <row r="264" spans="1:16" ht="12.75">
      <c r="A264" t="s">
        <v>49</v>
      </c>
      <c s="34" t="s">
        <v>257</v>
      </c>
      <c s="34" t="s">
        <v>258</v>
      </c>
      <c s="35" t="s">
        <v>52</v>
      </c>
      <c s="6" t="s">
        <v>259</v>
      </c>
      <c s="36" t="s">
        <v>90</v>
      </c>
      <c s="37">
        <v>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27</v>
      </c>
    </row>
    <row r="265" spans="1:5" ht="12.75">
      <c r="A265" s="35" t="s">
        <v>56</v>
      </c>
      <c r="E265" s="39" t="s">
        <v>52</v>
      </c>
    </row>
    <row r="266" spans="1:5" ht="12.75">
      <c r="A266" s="35" t="s">
        <v>57</v>
      </c>
      <c r="E266" s="40" t="s">
        <v>52</v>
      </c>
    </row>
    <row r="267" spans="1:5" ht="12.75">
      <c r="A267" t="s">
        <v>58</v>
      </c>
      <c r="E267" s="39" t="s">
        <v>59</v>
      </c>
    </row>
    <row r="268" spans="1:16" ht="12.75">
      <c r="A268" t="s">
        <v>49</v>
      </c>
      <c s="34" t="s">
        <v>260</v>
      </c>
      <c s="34" t="s">
        <v>261</v>
      </c>
      <c s="35" t="s">
        <v>52</v>
      </c>
      <c s="6" t="s">
        <v>262</v>
      </c>
      <c s="36" t="s">
        <v>90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27</v>
      </c>
    </row>
    <row r="269" spans="1:5" ht="12.75">
      <c r="A269" s="35" t="s">
        <v>56</v>
      </c>
      <c r="E269" s="39" t="s">
        <v>52</v>
      </c>
    </row>
    <row r="270" spans="1:5" ht="12.75">
      <c r="A270" s="35" t="s">
        <v>57</v>
      </c>
      <c r="E270" s="40" t="s">
        <v>52</v>
      </c>
    </row>
    <row r="271" spans="1:5" ht="12.75">
      <c r="A271" t="s">
        <v>58</v>
      </c>
      <c r="E271" s="39" t="s">
        <v>59</v>
      </c>
    </row>
    <row r="272" spans="1:16" ht="12.75">
      <c r="A272" t="s">
        <v>49</v>
      </c>
      <c s="34" t="s">
        <v>263</v>
      </c>
      <c s="34" t="s">
        <v>264</v>
      </c>
      <c s="35" t="s">
        <v>52</v>
      </c>
      <c s="6" t="s">
        <v>265</v>
      </c>
      <c s="36" t="s">
        <v>90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27</v>
      </c>
    </row>
    <row r="273" spans="1:5" ht="12.75">
      <c r="A273" s="35" t="s">
        <v>56</v>
      </c>
      <c r="E273" s="39" t="s">
        <v>52</v>
      </c>
    </row>
    <row r="274" spans="1:5" ht="12.75">
      <c r="A274" s="35" t="s">
        <v>57</v>
      </c>
      <c r="E274" s="40" t="s">
        <v>52</v>
      </c>
    </row>
    <row r="275" spans="1:5" ht="12.75">
      <c r="A275" t="s">
        <v>58</v>
      </c>
      <c r="E275" s="39" t="s">
        <v>59</v>
      </c>
    </row>
    <row r="276" spans="1:16" ht="12.75">
      <c r="A276" t="s">
        <v>49</v>
      </c>
      <c s="34" t="s">
        <v>266</v>
      </c>
      <c s="34" t="s">
        <v>267</v>
      </c>
      <c s="35" t="s">
        <v>52</v>
      </c>
      <c s="6" t="s">
        <v>268</v>
      </c>
      <c s="36" t="s">
        <v>90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27</v>
      </c>
    </row>
    <row r="277" spans="1:5" ht="12.75">
      <c r="A277" s="35" t="s">
        <v>56</v>
      </c>
      <c r="E277" s="39" t="s">
        <v>52</v>
      </c>
    </row>
    <row r="278" spans="1:5" ht="12.75">
      <c r="A278" s="35" t="s">
        <v>57</v>
      </c>
      <c r="E278" s="40" t="s">
        <v>52</v>
      </c>
    </row>
    <row r="279" spans="1:5" ht="12.75">
      <c r="A279" t="s">
        <v>58</v>
      </c>
      <c r="E279" s="39" t="s">
        <v>59</v>
      </c>
    </row>
    <row r="280" spans="1:16" ht="12.75">
      <c r="A280" t="s">
        <v>49</v>
      </c>
      <c s="34" t="s">
        <v>269</v>
      </c>
      <c s="34" t="s">
        <v>270</v>
      </c>
      <c s="35" t="s">
        <v>52</v>
      </c>
      <c s="6" t="s">
        <v>271</v>
      </c>
      <c s="36" t="s">
        <v>272</v>
      </c>
      <c s="37">
        <v>50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27</v>
      </c>
    </row>
    <row r="281" spans="1:5" ht="12.75">
      <c r="A281" s="35" t="s">
        <v>56</v>
      </c>
      <c r="E281" s="39" t="s">
        <v>52</v>
      </c>
    </row>
    <row r="282" spans="1:5" ht="12.75">
      <c r="A282" s="35" t="s">
        <v>57</v>
      </c>
      <c r="E282" s="40" t="s">
        <v>52</v>
      </c>
    </row>
    <row r="283" spans="1:5" ht="12.75">
      <c r="A283" t="s">
        <v>58</v>
      </c>
      <c r="E283" s="39" t="s">
        <v>59</v>
      </c>
    </row>
    <row r="284" spans="1:16" ht="12.75">
      <c r="A284" t="s">
        <v>49</v>
      </c>
      <c s="34" t="s">
        <v>273</v>
      </c>
      <c s="34" t="s">
        <v>274</v>
      </c>
      <c s="35" t="s">
        <v>52</v>
      </c>
      <c s="6" t="s">
        <v>275</v>
      </c>
      <c s="36" t="s">
        <v>272</v>
      </c>
      <c s="37">
        <v>40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27</v>
      </c>
    </row>
    <row r="285" spans="1:5" ht="12.75">
      <c r="A285" s="35" t="s">
        <v>56</v>
      </c>
      <c r="E285" s="39" t="s">
        <v>52</v>
      </c>
    </row>
    <row r="286" spans="1:5" ht="12.75">
      <c r="A286" s="35" t="s">
        <v>57</v>
      </c>
      <c r="E286" s="40" t="s">
        <v>52</v>
      </c>
    </row>
    <row r="287" spans="1:5" ht="12.75">
      <c r="A287" t="s">
        <v>58</v>
      </c>
      <c r="E287" s="39" t="s">
        <v>59</v>
      </c>
    </row>
    <row r="288" spans="1:16" ht="12.75">
      <c r="A288" t="s">
        <v>49</v>
      </c>
      <c s="34" t="s">
        <v>276</v>
      </c>
      <c s="34" t="s">
        <v>277</v>
      </c>
      <c s="35" t="s">
        <v>52</v>
      </c>
      <c s="6" t="s">
        <v>278</v>
      </c>
      <c s="36" t="s">
        <v>90</v>
      </c>
      <c s="37">
        <v>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55</v>
      </c>
      <c>
        <f>(M288*21)/100</f>
      </c>
      <c t="s">
        <v>27</v>
      </c>
    </row>
    <row r="289" spans="1:5" ht="12.75">
      <c r="A289" s="35" t="s">
        <v>56</v>
      </c>
      <c r="E289" s="39" t="s">
        <v>52</v>
      </c>
    </row>
    <row r="290" spans="1:5" ht="12.75">
      <c r="A290" s="35" t="s">
        <v>57</v>
      </c>
      <c r="E290" s="40" t="s">
        <v>52</v>
      </c>
    </row>
    <row r="291" spans="1:5" ht="12.75">
      <c r="A291" t="s">
        <v>58</v>
      </c>
      <c r="E291" s="39" t="s">
        <v>59</v>
      </c>
    </row>
    <row r="292" spans="1:16" ht="25.5">
      <c r="A292" t="s">
        <v>49</v>
      </c>
      <c s="34" t="s">
        <v>130</v>
      </c>
      <c s="34" t="s">
        <v>279</v>
      </c>
      <c s="35" t="s">
        <v>52</v>
      </c>
      <c s="6" t="s">
        <v>280</v>
      </c>
      <c s="36" t="s">
        <v>90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27</v>
      </c>
    </row>
    <row r="293" spans="1:5" ht="12.75">
      <c r="A293" s="35" t="s">
        <v>56</v>
      </c>
      <c r="E293" s="39" t="s">
        <v>52</v>
      </c>
    </row>
    <row r="294" spans="1:5" ht="12.75">
      <c r="A294" s="35" t="s">
        <v>57</v>
      </c>
      <c r="E294" s="40" t="s">
        <v>52</v>
      </c>
    </row>
    <row r="295" spans="1:5" ht="12.75">
      <c r="A295" t="s">
        <v>58</v>
      </c>
      <c r="E295" s="39" t="s">
        <v>59</v>
      </c>
    </row>
    <row r="296" spans="1:16" ht="12.75">
      <c r="A296" t="s">
        <v>49</v>
      </c>
      <c s="34" t="s">
        <v>281</v>
      </c>
      <c s="34" t="s">
        <v>282</v>
      </c>
      <c s="35" t="s">
        <v>52</v>
      </c>
      <c s="6" t="s">
        <v>283</v>
      </c>
      <c s="36" t="s">
        <v>272</v>
      </c>
      <c s="37">
        <v>20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27</v>
      </c>
    </row>
    <row r="297" spans="1:5" ht="12.75">
      <c r="A297" s="35" t="s">
        <v>56</v>
      </c>
      <c r="E297" s="39" t="s">
        <v>52</v>
      </c>
    </row>
    <row r="298" spans="1:5" ht="12.75">
      <c r="A298" s="35" t="s">
        <v>57</v>
      </c>
      <c r="E298" s="40" t="s">
        <v>52</v>
      </c>
    </row>
    <row r="299" spans="1:5" ht="12.75">
      <c r="A299" t="s">
        <v>58</v>
      </c>
      <c r="E299" s="39" t="s">
        <v>59</v>
      </c>
    </row>
    <row r="300" spans="1:16" ht="12.75">
      <c r="A300" t="s">
        <v>49</v>
      </c>
      <c s="34" t="s">
        <v>284</v>
      </c>
      <c s="34" t="s">
        <v>285</v>
      </c>
      <c s="35" t="s">
        <v>52</v>
      </c>
      <c s="6" t="s">
        <v>286</v>
      </c>
      <c s="36" t="s">
        <v>90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27</v>
      </c>
    </row>
    <row r="301" spans="1:5" ht="12.75">
      <c r="A301" s="35" t="s">
        <v>56</v>
      </c>
      <c r="E301" s="39" t="s">
        <v>52</v>
      </c>
    </row>
    <row r="302" spans="1:5" ht="12.75">
      <c r="A302" s="35" t="s">
        <v>57</v>
      </c>
      <c r="E302" s="40" t="s">
        <v>52</v>
      </c>
    </row>
    <row r="303" spans="1:5" ht="12.75">
      <c r="A303" t="s">
        <v>58</v>
      </c>
      <c r="E30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287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287</v>
      </c>
      <c r="E4" s="26" t="s">
        <v>288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COUNTIFS(L8:L348,"=0",A8:A348,"P")+COUNTIFS(L8:L348,"",A8:A348,"P")+SUM(Q8:Q348)</f>
      </c>
    </row>
    <row r="8" spans="1:13" ht="12.75">
      <c r="A8" t="s">
        <v>44</v>
      </c>
      <c r="C8" s="28" t="s">
        <v>291</v>
      </c>
      <c r="E8" s="30" t="s">
        <v>290</v>
      </c>
      <c r="J8" s="29">
        <f>0+J9+J238+J251</f>
      </c>
      <c s="29">
        <f>0+K9+K238+K251</f>
      </c>
      <c s="29">
        <f>0+L9+L238+L251</f>
      </c>
      <c s="29">
        <f>0+M9+M238+M251</f>
      </c>
    </row>
    <row r="9" spans="1:13" ht="12.75">
      <c r="A9" t="s">
        <v>46</v>
      </c>
      <c r="C9" s="31" t="s">
        <v>292</v>
      </c>
      <c r="E9" s="33" t="s">
        <v>293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</f>
      </c>
    </row>
    <row r="10" spans="1:16" ht="12.75">
      <c r="A10" t="s">
        <v>49</v>
      </c>
      <c s="34" t="s">
        <v>142</v>
      </c>
      <c s="34" t="s">
        <v>294</v>
      </c>
      <c s="35" t="s">
        <v>52</v>
      </c>
      <c s="6" t="s">
        <v>295</v>
      </c>
      <c s="36" t="s">
        <v>296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297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145</v>
      </c>
      <c s="34" t="s">
        <v>298</v>
      </c>
      <c s="35" t="s">
        <v>52</v>
      </c>
      <c s="6" t="s">
        <v>299</v>
      </c>
      <c s="36" t="s">
        <v>296</v>
      </c>
      <c s="37">
        <v>0.3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297</v>
      </c>
    </row>
    <row r="17" spans="1:5" ht="12.75">
      <c r="A17" t="s">
        <v>58</v>
      </c>
      <c r="E17" s="39" t="s">
        <v>59</v>
      </c>
    </row>
    <row r="18" spans="1:16" ht="25.5">
      <c r="A18" t="s">
        <v>49</v>
      </c>
      <c s="34" t="s">
        <v>148</v>
      </c>
      <c s="34" t="s">
        <v>300</v>
      </c>
      <c s="35" t="s">
        <v>52</v>
      </c>
      <c s="6" t="s">
        <v>301</v>
      </c>
      <c s="36" t="s">
        <v>141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297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151</v>
      </c>
      <c s="34" t="s">
        <v>302</v>
      </c>
      <c s="35" t="s">
        <v>52</v>
      </c>
      <c s="6" t="s">
        <v>303</v>
      </c>
      <c s="36" t="s">
        <v>162</v>
      </c>
      <c s="37">
        <v>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297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154</v>
      </c>
      <c s="34" t="s">
        <v>304</v>
      </c>
      <c s="35" t="s">
        <v>52</v>
      </c>
      <c s="6" t="s">
        <v>305</v>
      </c>
      <c s="36" t="s">
        <v>306</v>
      </c>
      <c s="37">
        <v>22.8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297</v>
      </c>
    </row>
    <row r="29" spans="1:5" ht="12.75">
      <c r="A29" t="s">
        <v>58</v>
      </c>
      <c r="E29" s="39" t="s">
        <v>59</v>
      </c>
    </row>
    <row r="30" spans="1:16" ht="25.5">
      <c r="A30" t="s">
        <v>49</v>
      </c>
      <c s="34" t="s">
        <v>159</v>
      </c>
      <c s="34" t="s">
        <v>307</v>
      </c>
      <c s="35" t="s">
        <v>52</v>
      </c>
      <c s="6" t="s">
        <v>308</v>
      </c>
      <c s="36" t="s">
        <v>141</v>
      </c>
      <c s="37">
        <v>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297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163</v>
      </c>
      <c s="34" t="s">
        <v>309</v>
      </c>
      <c s="35" t="s">
        <v>52</v>
      </c>
      <c s="6" t="s">
        <v>310</v>
      </c>
      <c s="36" t="s">
        <v>141</v>
      </c>
      <c s="37">
        <v>95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297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166</v>
      </c>
      <c s="34" t="s">
        <v>311</v>
      </c>
      <c s="35" t="s">
        <v>52</v>
      </c>
      <c s="6" t="s">
        <v>312</v>
      </c>
      <c s="36" t="s">
        <v>90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297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169</v>
      </c>
      <c s="34" t="s">
        <v>313</v>
      </c>
      <c s="35" t="s">
        <v>52</v>
      </c>
      <c s="6" t="s">
        <v>314</v>
      </c>
      <c s="36" t="s">
        <v>141</v>
      </c>
      <c s="37">
        <v>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297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172</v>
      </c>
      <c s="34" t="s">
        <v>315</v>
      </c>
      <c s="35" t="s">
        <v>52</v>
      </c>
      <c s="6" t="s">
        <v>316</v>
      </c>
      <c s="36" t="s">
        <v>141</v>
      </c>
      <c s="37">
        <v>30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297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175</v>
      </c>
      <c s="34" t="s">
        <v>317</v>
      </c>
      <c s="35" t="s">
        <v>52</v>
      </c>
      <c s="6" t="s">
        <v>318</v>
      </c>
      <c s="36" t="s">
        <v>319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297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178</v>
      </c>
      <c s="34" t="s">
        <v>320</v>
      </c>
      <c s="35" t="s">
        <v>52</v>
      </c>
      <c s="6" t="s">
        <v>321</v>
      </c>
      <c s="36" t="s">
        <v>141</v>
      </c>
      <c s="37">
        <v>30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297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181</v>
      </c>
      <c s="34" t="s">
        <v>322</v>
      </c>
      <c s="35" t="s">
        <v>52</v>
      </c>
      <c s="6" t="s">
        <v>323</v>
      </c>
      <c s="36" t="s">
        <v>90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297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184</v>
      </c>
      <c s="34" t="s">
        <v>324</v>
      </c>
      <c s="35" t="s">
        <v>52</v>
      </c>
      <c s="6" t="s">
        <v>325</v>
      </c>
      <c s="36" t="s">
        <v>90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297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187</v>
      </c>
      <c s="34" t="s">
        <v>326</v>
      </c>
      <c s="35" t="s">
        <v>52</v>
      </c>
      <c s="6" t="s">
        <v>327</v>
      </c>
      <c s="36" t="s">
        <v>90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297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190</v>
      </c>
      <c s="34" t="s">
        <v>328</v>
      </c>
      <c s="35" t="s">
        <v>52</v>
      </c>
      <c s="6" t="s">
        <v>329</v>
      </c>
      <c s="36" t="s">
        <v>90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297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193</v>
      </c>
      <c s="34" t="s">
        <v>330</v>
      </c>
      <c s="35" t="s">
        <v>52</v>
      </c>
      <c s="6" t="s">
        <v>331</v>
      </c>
      <c s="36" t="s">
        <v>90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297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196</v>
      </c>
      <c s="34" t="s">
        <v>332</v>
      </c>
      <c s="35" t="s">
        <v>52</v>
      </c>
      <c s="6" t="s">
        <v>333</v>
      </c>
      <c s="36" t="s">
        <v>90</v>
      </c>
      <c s="37">
        <v>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297</v>
      </c>
    </row>
    <row r="81" spans="1:5" ht="12.75">
      <c r="A81" t="s">
        <v>58</v>
      </c>
      <c r="E81" s="39" t="s">
        <v>59</v>
      </c>
    </row>
    <row r="82" spans="1:16" ht="25.5">
      <c r="A82" t="s">
        <v>49</v>
      </c>
      <c s="34" t="s">
        <v>199</v>
      </c>
      <c s="34" t="s">
        <v>334</v>
      </c>
      <c s="35" t="s">
        <v>52</v>
      </c>
      <c s="6" t="s">
        <v>335</v>
      </c>
      <c s="36" t="s">
        <v>90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336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297</v>
      </c>
    </row>
    <row r="85" spans="1:5" ht="114.75">
      <c r="A85" t="s">
        <v>58</v>
      </c>
      <c r="E85" s="39" t="s">
        <v>337</v>
      </c>
    </row>
    <row r="86" spans="1:16" ht="12.75">
      <c r="A86" t="s">
        <v>49</v>
      </c>
      <c s="34" t="s">
        <v>203</v>
      </c>
      <c s="34" t="s">
        <v>338</v>
      </c>
      <c s="35" t="s">
        <v>52</v>
      </c>
      <c s="6" t="s">
        <v>339</v>
      </c>
      <c s="36" t="s">
        <v>90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297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206</v>
      </c>
      <c s="34" t="s">
        <v>340</v>
      </c>
      <c s="35" t="s">
        <v>52</v>
      </c>
      <c s="6" t="s">
        <v>341</v>
      </c>
      <c s="36" t="s">
        <v>90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297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209</v>
      </c>
      <c s="34" t="s">
        <v>342</v>
      </c>
      <c s="35" t="s">
        <v>52</v>
      </c>
      <c s="6" t="s">
        <v>343</v>
      </c>
      <c s="36" t="s">
        <v>90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297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212</v>
      </c>
      <c s="34" t="s">
        <v>344</v>
      </c>
      <c s="35" t="s">
        <v>52</v>
      </c>
      <c s="6" t="s">
        <v>345</v>
      </c>
      <c s="36" t="s">
        <v>90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297</v>
      </c>
    </row>
    <row r="101" spans="1:5" ht="12.75">
      <c r="A101" t="s">
        <v>58</v>
      </c>
      <c r="E101" s="39" t="s">
        <v>59</v>
      </c>
    </row>
    <row r="102" spans="1:16" ht="12.75">
      <c r="A102" t="s">
        <v>49</v>
      </c>
      <c s="34" t="s">
        <v>215</v>
      </c>
      <c s="34" t="s">
        <v>346</v>
      </c>
      <c s="35" t="s">
        <v>52</v>
      </c>
      <c s="6" t="s">
        <v>347</v>
      </c>
      <c s="36" t="s">
        <v>90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297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218</v>
      </c>
      <c s="34" t="s">
        <v>348</v>
      </c>
      <c s="35" t="s">
        <v>52</v>
      </c>
      <c s="6" t="s">
        <v>349</v>
      </c>
      <c s="36" t="s">
        <v>90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297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221</v>
      </c>
      <c s="34" t="s">
        <v>350</v>
      </c>
      <c s="35" t="s">
        <v>52</v>
      </c>
      <c s="6" t="s">
        <v>351</v>
      </c>
      <c s="36" t="s">
        <v>90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297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224</v>
      </c>
      <c s="34" t="s">
        <v>352</v>
      </c>
      <c s="35" t="s">
        <v>52</v>
      </c>
      <c s="6" t="s">
        <v>353</v>
      </c>
      <c s="36" t="s">
        <v>90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297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227</v>
      </c>
      <c s="34" t="s">
        <v>354</v>
      </c>
      <c s="35" t="s">
        <v>52</v>
      </c>
      <c s="6" t="s">
        <v>355</v>
      </c>
      <c s="36" t="s">
        <v>90</v>
      </c>
      <c s="37">
        <v>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297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230</v>
      </c>
      <c s="34" t="s">
        <v>356</v>
      </c>
      <c s="35" t="s">
        <v>52</v>
      </c>
      <c s="6" t="s">
        <v>357</v>
      </c>
      <c s="36" t="s">
        <v>90</v>
      </c>
      <c s="37">
        <v>30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297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233</v>
      </c>
      <c s="34" t="s">
        <v>358</v>
      </c>
      <c s="35" t="s">
        <v>52</v>
      </c>
      <c s="6" t="s">
        <v>359</v>
      </c>
      <c s="36" t="s">
        <v>90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297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236</v>
      </c>
      <c s="34" t="s">
        <v>360</v>
      </c>
      <c s="35" t="s">
        <v>52</v>
      </c>
      <c s="6" t="s">
        <v>361</v>
      </c>
      <c s="36" t="s">
        <v>90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297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239</v>
      </c>
      <c s="34" t="s">
        <v>362</v>
      </c>
      <c s="35" t="s">
        <v>52</v>
      </c>
      <c s="6" t="s">
        <v>363</v>
      </c>
      <c s="36" t="s">
        <v>90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297</v>
      </c>
    </row>
    <row r="137" spans="1:5" ht="12.75">
      <c r="A137" t="s">
        <v>58</v>
      </c>
      <c r="E137" s="39" t="s">
        <v>59</v>
      </c>
    </row>
    <row r="138" spans="1:16" ht="12.75">
      <c r="A138" t="s">
        <v>49</v>
      </c>
      <c s="34" t="s">
        <v>242</v>
      </c>
      <c s="34" t="s">
        <v>364</v>
      </c>
      <c s="35" t="s">
        <v>52</v>
      </c>
      <c s="6" t="s">
        <v>365</v>
      </c>
      <c s="36" t="s">
        <v>90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57</v>
      </c>
      <c r="E140" s="40" t="s">
        <v>297</v>
      </c>
    </row>
    <row r="141" spans="1:5" ht="12.75">
      <c r="A141" t="s">
        <v>58</v>
      </c>
      <c r="E141" s="39" t="s">
        <v>59</v>
      </c>
    </row>
    <row r="142" spans="1:16" ht="12.75">
      <c r="A142" t="s">
        <v>49</v>
      </c>
      <c s="34" t="s">
        <v>245</v>
      </c>
      <c s="34" t="s">
        <v>366</v>
      </c>
      <c s="35" t="s">
        <v>52</v>
      </c>
      <c s="6" t="s">
        <v>367</v>
      </c>
      <c s="36" t="s">
        <v>90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12.75">
      <c r="A144" s="35" t="s">
        <v>57</v>
      </c>
      <c r="E144" s="40" t="s">
        <v>297</v>
      </c>
    </row>
    <row r="145" spans="1:5" ht="12.75">
      <c r="A145" t="s">
        <v>58</v>
      </c>
      <c r="E145" s="39" t="s">
        <v>59</v>
      </c>
    </row>
    <row r="146" spans="1:16" ht="25.5">
      <c r="A146" t="s">
        <v>49</v>
      </c>
      <c s="34" t="s">
        <v>248</v>
      </c>
      <c s="34" t="s">
        <v>368</v>
      </c>
      <c s="35" t="s">
        <v>52</v>
      </c>
      <c s="6" t="s">
        <v>369</v>
      </c>
      <c s="36" t="s">
        <v>141</v>
      </c>
      <c s="37">
        <v>20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2.75">
      <c r="A148" s="35" t="s">
        <v>57</v>
      </c>
      <c r="E148" s="40" t="s">
        <v>297</v>
      </c>
    </row>
    <row r="149" spans="1:5" ht="12.75">
      <c r="A149" t="s">
        <v>58</v>
      </c>
      <c r="E149" s="39" t="s">
        <v>59</v>
      </c>
    </row>
    <row r="150" spans="1:16" ht="25.5">
      <c r="A150" t="s">
        <v>49</v>
      </c>
      <c s="34" t="s">
        <v>251</v>
      </c>
      <c s="34" t="s">
        <v>370</v>
      </c>
      <c s="35" t="s">
        <v>52</v>
      </c>
      <c s="6" t="s">
        <v>371</v>
      </c>
      <c s="36" t="s">
        <v>90</v>
      </c>
      <c s="37">
        <v>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12.75">
      <c r="A152" s="35" t="s">
        <v>57</v>
      </c>
      <c r="E152" s="40" t="s">
        <v>297</v>
      </c>
    </row>
    <row r="153" spans="1:5" ht="12.75">
      <c r="A153" t="s">
        <v>58</v>
      </c>
      <c r="E153" s="39" t="s">
        <v>59</v>
      </c>
    </row>
    <row r="154" spans="1:16" ht="12.75">
      <c r="A154" t="s">
        <v>49</v>
      </c>
      <c s="34" t="s">
        <v>254</v>
      </c>
      <c s="34" t="s">
        <v>372</v>
      </c>
      <c s="35" t="s">
        <v>52</v>
      </c>
      <c s="6" t="s">
        <v>373</v>
      </c>
      <c s="36" t="s">
        <v>141</v>
      </c>
      <c s="37">
        <v>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12.75">
      <c r="A156" s="35" t="s">
        <v>57</v>
      </c>
      <c r="E156" s="40" t="s">
        <v>297</v>
      </c>
    </row>
    <row r="157" spans="1:5" ht="12.75">
      <c r="A157" t="s">
        <v>58</v>
      </c>
      <c r="E157" s="39" t="s">
        <v>59</v>
      </c>
    </row>
    <row r="158" spans="1:16" ht="12.75">
      <c r="A158" t="s">
        <v>49</v>
      </c>
      <c s="34" t="s">
        <v>257</v>
      </c>
      <c s="34" t="s">
        <v>374</v>
      </c>
      <c s="35" t="s">
        <v>52</v>
      </c>
      <c s="6" t="s">
        <v>375</v>
      </c>
      <c s="36" t="s">
        <v>90</v>
      </c>
      <c s="37">
        <v>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.75">
      <c r="A160" s="35" t="s">
        <v>57</v>
      </c>
      <c r="E160" s="40" t="s">
        <v>297</v>
      </c>
    </row>
    <row r="161" spans="1:5" ht="12.75">
      <c r="A161" t="s">
        <v>58</v>
      </c>
      <c r="E161" s="39" t="s">
        <v>59</v>
      </c>
    </row>
    <row r="162" spans="1:16" ht="12.75">
      <c r="A162" t="s">
        <v>49</v>
      </c>
      <c s="34" t="s">
        <v>260</v>
      </c>
      <c s="34" t="s">
        <v>376</v>
      </c>
      <c s="35" t="s">
        <v>52</v>
      </c>
      <c s="6" t="s">
        <v>377</v>
      </c>
      <c s="36" t="s">
        <v>90</v>
      </c>
      <c s="37">
        <v>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12.75">
      <c r="A164" s="35" t="s">
        <v>57</v>
      </c>
      <c r="E164" s="40" t="s">
        <v>297</v>
      </c>
    </row>
    <row r="165" spans="1:5" ht="12.75">
      <c r="A165" t="s">
        <v>58</v>
      </c>
      <c r="E165" s="39" t="s">
        <v>59</v>
      </c>
    </row>
    <row r="166" spans="1:16" ht="12.75">
      <c r="A166" t="s">
        <v>49</v>
      </c>
      <c s="34" t="s">
        <v>263</v>
      </c>
      <c s="34" t="s">
        <v>378</v>
      </c>
      <c s="35" t="s">
        <v>52</v>
      </c>
      <c s="6" t="s">
        <v>379</v>
      </c>
      <c s="36" t="s">
        <v>90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12.75">
      <c r="A168" s="35" t="s">
        <v>57</v>
      </c>
      <c r="E168" s="40" t="s">
        <v>297</v>
      </c>
    </row>
    <row r="169" spans="1:5" ht="12.75">
      <c r="A169" t="s">
        <v>58</v>
      </c>
      <c r="E169" s="39" t="s">
        <v>59</v>
      </c>
    </row>
    <row r="170" spans="1:16" ht="12.75">
      <c r="A170" t="s">
        <v>49</v>
      </c>
      <c s="34" t="s">
        <v>266</v>
      </c>
      <c s="34" t="s">
        <v>380</v>
      </c>
      <c s="35" t="s">
        <v>52</v>
      </c>
      <c s="6" t="s">
        <v>381</v>
      </c>
      <c s="36" t="s">
        <v>90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297</v>
      </c>
    </row>
    <row r="173" spans="1:5" ht="12.75">
      <c r="A173" t="s">
        <v>58</v>
      </c>
      <c r="E173" s="39" t="s">
        <v>59</v>
      </c>
    </row>
    <row r="174" spans="1:16" ht="12.75">
      <c r="A174" t="s">
        <v>49</v>
      </c>
      <c s="34" t="s">
        <v>269</v>
      </c>
      <c s="34" t="s">
        <v>382</v>
      </c>
      <c s="35" t="s">
        <v>52</v>
      </c>
      <c s="6" t="s">
        <v>383</v>
      </c>
      <c s="36" t="s">
        <v>90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57</v>
      </c>
      <c r="E176" s="40" t="s">
        <v>297</v>
      </c>
    </row>
    <row r="177" spans="1:5" ht="12.75">
      <c r="A177" t="s">
        <v>58</v>
      </c>
      <c r="E177" s="39" t="s">
        <v>59</v>
      </c>
    </row>
    <row r="178" spans="1:16" ht="12.75">
      <c r="A178" t="s">
        <v>49</v>
      </c>
      <c s="34" t="s">
        <v>273</v>
      </c>
      <c s="34" t="s">
        <v>384</v>
      </c>
      <c s="35" t="s">
        <v>52</v>
      </c>
      <c s="6" t="s">
        <v>385</v>
      </c>
      <c s="36" t="s">
        <v>90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57</v>
      </c>
      <c r="E180" s="40" t="s">
        <v>297</v>
      </c>
    </row>
    <row r="181" spans="1:5" ht="12.75">
      <c r="A181" t="s">
        <v>58</v>
      </c>
      <c r="E181" s="39" t="s">
        <v>59</v>
      </c>
    </row>
    <row r="182" spans="1:16" ht="12.75">
      <c r="A182" t="s">
        <v>49</v>
      </c>
      <c s="34" t="s">
        <v>276</v>
      </c>
      <c s="34" t="s">
        <v>386</v>
      </c>
      <c s="35" t="s">
        <v>52</v>
      </c>
      <c s="6" t="s">
        <v>387</v>
      </c>
      <c s="36" t="s">
        <v>90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297</v>
      </c>
    </row>
    <row r="185" spans="1:5" ht="12.75">
      <c r="A185" t="s">
        <v>58</v>
      </c>
      <c r="E185" s="39" t="s">
        <v>59</v>
      </c>
    </row>
    <row r="186" spans="1:16" ht="12.75">
      <c r="A186" t="s">
        <v>49</v>
      </c>
      <c s="34" t="s">
        <v>130</v>
      </c>
      <c s="34" t="s">
        <v>388</v>
      </c>
      <c s="35" t="s">
        <v>52</v>
      </c>
      <c s="6" t="s">
        <v>389</v>
      </c>
      <c s="36" t="s">
        <v>90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12.75">
      <c r="A187" s="35" t="s">
        <v>56</v>
      </c>
      <c r="E187" s="39" t="s">
        <v>52</v>
      </c>
    </row>
    <row r="188" spans="1:5" ht="12.75">
      <c r="A188" s="35" t="s">
        <v>57</v>
      </c>
      <c r="E188" s="40" t="s">
        <v>297</v>
      </c>
    </row>
    <row r="189" spans="1:5" ht="12.75">
      <c r="A189" t="s">
        <v>58</v>
      </c>
      <c r="E189" s="39" t="s">
        <v>59</v>
      </c>
    </row>
    <row r="190" spans="1:16" ht="12.75">
      <c r="A190" t="s">
        <v>49</v>
      </c>
      <c s="34" t="s">
        <v>281</v>
      </c>
      <c s="34" t="s">
        <v>390</v>
      </c>
      <c s="35" t="s">
        <v>52</v>
      </c>
      <c s="6" t="s">
        <v>391</v>
      </c>
      <c s="36" t="s">
        <v>90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52</v>
      </c>
    </row>
    <row r="192" spans="1:5" ht="12.75">
      <c r="A192" s="35" t="s">
        <v>57</v>
      </c>
      <c r="E192" s="40" t="s">
        <v>297</v>
      </c>
    </row>
    <row r="193" spans="1:5" ht="12.75">
      <c r="A193" t="s">
        <v>58</v>
      </c>
      <c r="E193" s="39" t="s">
        <v>59</v>
      </c>
    </row>
    <row r="194" spans="1:16" ht="25.5">
      <c r="A194" t="s">
        <v>49</v>
      </c>
      <c s="34" t="s">
        <v>284</v>
      </c>
      <c s="34" t="s">
        <v>392</v>
      </c>
      <c s="35" t="s">
        <v>52</v>
      </c>
      <c s="6" t="s">
        <v>393</v>
      </c>
      <c s="36" t="s">
        <v>90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52</v>
      </c>
    </row>
    <row r="196" spans="1:5" ht="12.75">
      <c r="A196" s="35" t="s">
        <v>57</v>
      </c>
      <c r="E196" s="40" t="s">
        <v>297</v>
      </c>
    </row>
    <row r="197" spans="1:5" ht="12.75">
      <c r="A197" t="s">
        <v>58</v>
      </c>
      <c r="E197" s="39" t="s">
        <v>59</v>
      </c>
    </row>
    <row r="198" spans="1:16" ht="25.5">
      <c r="A198" t="s">
        <v>49</v>
      </c>
      <c s="34" t="s">
        <v>394</v>
      </c>
      <c s="34" t="s">
        <v>395</v>
      </c>
      <c s="35" t="s">
        <v>52</v>
      </c>
      <c s="6" t="s">
        <v>396</v>
      </c>
      <c s="36" t="s">
        <v>319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52</v>
      </c>
    </row>
    <row r="200" spans="1:5" ht="12.75">
      <c r="A200" s="35" t="s">
        <v>57</v>
      </c>
      <c r="E200" s="40" t="s">
        <v>297</v>
      </c>
    </row>
    <row r="201" spans="1:5" ht="12.75">
      <c r="A201" t="s">
        <v>58</v>
      </c>
      <c r="E201" s="39" t="s">
        <v>59</v>
      </c>
    </row>
    <row r="202" spans="1:16" ht="12.75">
      <c r="A202" t="s">
        <v>49</v>
      </c>
      <c s="34" t="s">
        <v>397</v>
      </c>
      <c s="34" t="s">
        <v>398</v>
      </c>
      <c s="35" t="s">
        <v>52</v>
      </c>
      <c s="6" t="s">
        <v>399</v>
      </c>
      <c s="36" t="s">
        <v>400</v>
      </c>
      <c s="37">
        <v>72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12.75">
      <c r="A203" s="35" t="s">
        <v>56</v>
      </c>
      <c r="E203" s="39" t="s">
        <v>52</v>
      </c>
    </row>
    <row r="204" spans="1:5" ht="12.75">
      <c r="A204" s="35" t="s">
        <v>57</v>
      </c>
      <c r="E204" s="40" t="s">
        <v>297</v>
      </c>
    </row>
    <row r="205" spans="1:5" ht="12.75">
      <c r="A205" t="s">
        <v>58</v>
      </c>
      <c r="E205" s="39" t="s">
        <v>59</v>
      </c>
    </row>
    <row r="206" spans="1:16" ht="12.75">
      <c r="A206" t="s">
        <v>49</v>
      </c>
      <c s="34" t="s">
        <v>157</v>
      </c>
      <c s="34" t="s">
        <v>401</v>
      </c>
      <c s="35" t="s">
        <v>52</v>
      </c>
      <c s="6" t="s">
        <v>402</v>
      </c>
      <c s="36" t="s">
        <v>90</v>
      </c>
      <c s="37">
        <v>12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12.75">
      <c r="A207" s="35" t="s">
        <v>56</v>
      </c>
      <c r="E207" s="39" t="s">
        <v>52</v>
      </c>
    </row>
    <row r="208" spans="1:5" ht="12.75">
      <c r="A208" s="35" t="s">
        <v>57</v>
      </c>
      <c r="E208" s="40" t="s">
        <v>297</v>
      </c>
    </row>
    <row r="209" spans="1:5" ht="12.75">
      <c r="A209" t="s">
        <v>58</v>
      </c>
      <c r="E209" s="39" t="s">
        <v>59</v>
      </c>
    </row>
    <row r="210" spans="1:16" ht="12.75">
      <c r="A210" t="s">
        <v>49</v>
      </c>
      <c s="34" t="s">
        <v>403</v>
      </c>
      <c s="34" t="s">
        <v>404</v>
      </c>
      <c s="35" t="s">
        <v>52</v>
      </c>
      <c s="6" t="s">
        <v>405</v>
      </c>
      <c s="36" t="s">
        <v>90</v>
      </c>
      <c s="37">
        <v>12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12.75">
      <c r="A211" s="35" t="s">
        <v>56</v>
      </c>
      <c r="E211" s="39" t="s">
        <v>52</v>
      </c>
    </row>
    <row r="212" spans="1:5" ht="12.75">
      <c r="A212" s="35" t="s">
        <v>57</v>
      </c>
      <c r="E212" s="40" t="s">
        <v>297</v>
      </c>
    </row>
    <row r="213" spans="1:5" ht="12.75">
      <c r="A213" t="s">
        <v>58</v>
      </c>
      <c r="E213" s="39" t="s">
        <v>59</v>
      </c>
    </row>
    <row r="214" spans="1:16" ht="12.75">
      <c r="A214" t="s">
        <v>49</v>
      </c>
      <c s="34" t="s">
        <v>406</v>
      </c>
      <c s="34" t="s">
        <v>407</v>
      </c>
      <c s="35" t="s">
        <v>52</v>
      </c>
      <c s="6" t="s">
        <v>408</v>
      </c>
      <c s="36" t="s">
        <v>90</v>
      </c>
      <c s="37">
        <v>12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12.75">
      <c r="A215" s="35" t="s">
        <v>56</v>
      </c>
      <c r="E215" s="39" t="s">
        <v>52</v>
      </c>
    </row>
    <row r="216" spans="1:5" ht="12.75">
      <c r="A216" s="35" t="s">
        <v>57</v>
      </c>
      <c r="E216" s="40" t="s">
        <v>297</v>
      </c>
    </row>
    <row r="217" spans="1:5" ht="12.75">
      <c r="A217" t="s">
        <v>58</v>
      </c>
      <c r="E217" s="39" t="s">
        <v>59</v>
      </c>
    </row>
    <row r="218" spans="1:16" ht="12.75">
      <c r="A218" t="s">
        <v>49</v>
      </c>
      <c s="34" t="s">
        <v>409</v>
      </c>
      <c s="34" t="s">
        <v>410</v>
      </c>
      <c s="35" t="s">
        <v>52</v>
      </c>
      <c s="6" t="s">
        <v>411</v>
      </c>
      <c s="36" t="s">
        <v>90</v>
      </c>
      <c s="37">
        <v>12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12.75">
      <c r="A219" s="35" t="s">
        <v>56</v>
      </c>
      <c r="E219" s="39" t="s">
        <v>52</v>
      </c>
    </row>
    <row r="220" spans="1:5" ht="12.75">
      <c r="A220" s="35" t="s">
        <v>57</v>
      </c>
      <c r="E220" s="40" t="s">
        <v>297</v>
      </c>
    </row>
    <row r="221" spans="1:5" ht="12.75">
      <c r="A221" t="s">
        <v>58</v>
      </c>
      <c r="E221" s="39" t="s">
        <v>59</v>
      </c>
    </row>
    <row r="222" spans="1:16" ht="12.75">
      <c r="A222" t="s">
        <v>49</v>
      </c>
      <c s="34" t="s">
        <v>412</v>
      </c>
      <c s="34" t="s">
        <v>413</v>
      </c>
      <c s="35" t="s">
        <v>52</v>
      </c>
      <c s="6" t="s">
        <v>414</v>
      </c>
      <c s="36" t="s">
        <v>90</v>
      </c>
      <c s="37">
        <v>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27</v>
      </c>
    </row>
    <row r="223" spans="1:5" ht="12.75">
      <c r="A223" s="35" t="s">
        <v>56</v>
      </c>
      <c r="E223" s="39" t="s">
        <v>52</v>
      </c>
    </row>
    <row r="224" spans="1:5" ht="12.75">
      <c r="A224" s="35" t="s">
        <v>57</v>
      </c>
      <c r="E224" s="40" t="s">
        <v>297</v>
      </c>
    </row>
    <row r="225" spans="1:5" ht="12.75">
      <c r="A225" t="s">
        <v>58</v>
      </c>
      <c r="E225" s="39" t="s">
        <v>59</v>
      </c>
    </row>
    <row r="226" spans="1:16" ht="12.75">
      <c r="A226" t="s">
        <v>49</v>
      </c>
      <c s="34" t="s">
        <v>415</v>
      </c>
      <c s="34" t="s">
        <v>416</v>
      </c>
      <c s="35" t="s">
        <v>52</v>
      </c>
      <c s="6" t="s">
        <v>417</v>
      </c>
      <c s="36" t="s">
        <v>90</v>
      </c>
      <c s="37">
        <v>4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27</v>
      </c>
    </row>
    <row r="227" spans="1:5" ht="12.75">
      <c r="A227" s="35" t="s">
        <v>56</v>
      </c>
      <c r="E227" s="39" t="s">
        <v>52</v>
      </c>
    </row>
    <row r="228" spans="1:5" ht="12.75">
      <c r="A228" s="35" t="s">
        <v>57</v>
      </c>
      <c r="E228" s="40" t="s">
        <v>297</v>
      </c>
    </row>
    <row r="229" spans="1:5" ht="12.75">
      <c r="A229" t="s">
        <v>58</v>
      </c>
      <c r="E229" s="39" t="s">
        <v>59</v>
      </c>
    </row>
    <row r="230" spans="1:16" ht="12.75">
      <c r="A230" t="s">
        <v>49</v>
      </c>
      <c s="34" t="s">
        <v>418</v>
      </c>
      <c s="34" t="s">
        <v>419</v>
      </c>
      <c s="35" t="s">
        <v>52</v>
      </c>
      <c s="6" t="s">
        <v>420</v>
      </c>
      <c s="36" t="s">
        <v>400</v>
      </c>
      <c s="37">
        <v>48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27</v>
      </c>
    </row>
    <row r="231" spans="1:5" ht="12.75">
      <c r="A231" s="35" t="s">
        <v>56</v>
      </c>
      <c r="E231" s="39" t="s">
        <v>52</v>
      </c>
    </row>
    <row r="232" spans="1:5" ht="12.75">
      <c r="A232" s="35" t="s">
        <v>57</v>
      </c>
      <c r="E232" s="40" t="s">
        <v>297</v>
      </c>
    </row>
    <row r="233" spans="1:5" ht="12.75">
      <c r="A233" t="s">
        <v>58</v>
      </c>
      <c r="E233" s="39" t="s">
        <v>59</v>
      </c>
    </row>
    <row r="234" spans="1:16" ht="12.75">
      <c r="A234" t="s">
        <v>49</v>
      </c>
      <c s="34" t="s">
        <v>421</v>
      </c>
      <c s="34" t="s">
        <v>422</v>
      </c>
      <c s="35" t="s">
        <v>52</v>
      </c>
      <c s="6" t="s">
        <v>423</v>
      </c>
      <c s="36" t="s">
        <v>141</v>
      </c>
      <c s="37">
        <v>30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336</v>
      </c>
      <c>
        <f>(M234*21)/100</f>
      </c>
      <c t="s">
        <v>27</v>
      </c>
    </row>
    <row r="235" spans="1:5" ht="12.75">
      <c r="A235" s="35" t="s">
        <v>56</v>
      </c>
      <c r="E235" s="39" t="s">
        <v>52</v>
      </c>
    </row>
    <row r="236" spans="1:5" ht="12.75">
      <c r="A236" s="35" t="s">
        <v>57</v>
      </c>
      <c r="E236" s="40" t="s">
        <v>297</v>
      </c>
    </row>
    <row r="237" spans="1:5" ht="102">
      <c r="A237" t="s">
        <v>58</v>
      </c>
      <c r="E237" s="39" t="s">
        <v>424</v>
      </c>
    </row>
    <row r="238" spans="1:13" ht="12.75">
      <c r="A238" t="s">
        <v>46</v>
      </c>
      <c r="C238" s="31" t="s">
        <v>425</v>
      </c>
      <c r="E238" s="33" t="s">
        <v>426</v>
      </c>
      <c r="J238" s="32">
        <f>0</f>
      </c>
      <c s="32">
        <f>0</f>
      </c>
      <c s="32">
        <f>0+L239+L243+L247</f>
      </c>
      <c s="32">
        <f>0+M239+M243+M247</f>
      </c>
    </row>
    <row r="239" spans="1:16" ht="25.5">
      <c r="A239" t="s">
        <v>49</v>
      </c>
      <c s="34" t="s">
        <v>427</v>
      </c>
      <c s="34" t="s">
        <v>428</v>
      </c>
      <c s="35" t="s">
        <v>429</v>
      </c>
      <c s="6" t="s">
        <v>430</v>
      </c>
      <c s="36" t="s">
        <v>54</v>
      </c>
      <c s="37">
        <v>0.2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336</v>
      </c>
      <c>
        <f>(M239*21)/100</f>
      </c>
      <c t="s">
        <v>27</v>
      </c>
    </row>
    <row r="240" spans="1:5" ht="12.75">
      <c r="A240" s="35" t="s">
        <v>56</v>
      </c>
      <c r="E240" s="39" t="s">
        <v>52</v>
      </c>
    </row>
    <row r="241" spans="1:5" ht="12.75">
      <c r="A241" s="35" t="s">
        <v>57</v>
      </c>
      <c r="E241" s="40" t="s">
        <v>297</v>
      </c>
    </row>
    <row r="242" spans="1:5" ht="165.75">
      <c r="A242" t="s">
        <v>58</v>
      </c>
      <c r="E242" s="39" t="s">
        <v>431</v>
      </c>
    </row>
    <row r="243" spans="1:16" ht="25.5">
      <c r="A243" t="s">
        <v>49</v>
      </c>
      <c s="34" t="s">
        <v>432</v>
      </c>
      <c s="34" t="s">
        <v>433</v>
      </c>
      <c s="35" t="s">
        <v>434</v>
      </c>
      <c s="6" t="s">
        <v>435</v>
      </c>
      <c s="36" t="s">
        <v>54</v>
      </c>
      <c s="37">
        <v>0.01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336</v>
      </c>
      <c>
        <f>(M243*21)/100</f>
      </c>
      <c t="s">
        <v>27</v>
      </c>
    </row>
    <row r="244" spans="1:5" ht="12.75">
      <c r="A244" s="35" t="s">
        <v>56</v>
      </c>
      <c r="E244" s="39" t="s">
        <v>52</v>
      </c>
    </row>
    <row r="245" spans="1:5" ht="12.75">
      <c r="A245" s="35" t="s">
        <v>57</v>
      </c>
      <c r="E245" s="40" t="s">
        <v>297</v>
      </c>
    </row>
    <row r="246" spans="1:5" ht="165.75">
      <c r="A246" t="s">
        <v>58</v>
      </c>
      <c r="E246" s="39" t="s">
        <v>431</v>
      </c>
    </row>
    <row r="247" spans="1:16" ht="25.5">
      <c r="A247" t="s">
        <v>49</v>
      </c>
      <c s="34" t="s">
        <v>436</v>
      </c>
      <c s="34" t="s">
        <v>437</v>
      </c>
      <c s="35" t="s">
        <v>438</v>
      </c>
      <c s="6" t="s">
        <v>439</v>
      </c>
      <c s="36" t="s">
        <v>54</v>
      </c>
      <c s="37">
        <v>0.01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336</v>
      </c>
      <c>
        <f>(M247*21)/100</f>
      </c>
      <c t="s">
        <v>27</v>
      </c>
    </row>
    <row r="248" spans="1:5" ht="12.75">
      <c r="A248" s="35" t="s">
        <v>56</v>
      </c>
      <c r="E248" s="39" t="s">
        <v>52</v>
      </c>
    </row>
    <row r="249" spans="1:5" ht="12.75">
      <c r="A249" s="35" t="s">
        <v>57</v>
      </c>
      <c r="E249" s="40" t="s">
        <v>297</v>
      </c>
    </row>
    <row r="250" spans="1:5" ht="165.75">
      <c r="A250" t="s">
        <v>58</v>
      </c>
      <c r="E250" s="39" t="s">
        <v>431</v>
      </c>
    </row>
    <row r="251" spans="1:13" ht="12.75">
      <c r="A251" t="s">
        <v>46</v>
      </c>
      <c r="C251" s="31" t="s">
        <v>440</v>
      </c>
      <c r="E251" s="33" t="s">
        <v>441</v>
      </c>
      <c r="J251" s="32">
        <f>0</f>
      </c>
      <c s="32">
        <f>0</f>
      </c>
      <c s="32">
        <f>0+L252+L256+L260+L264+L268+L272+L276+L280+L284+L288+L292+L296+L300+L304+L308+L312+L316+L320+L324+L328+L332+L336+L340+L344+L348</f>
      </c>
      <c s="32">
        <f>0+M252+M256+M260+M264+M268+M272+M276+M280+M284+M288+M292+M296+M300+M304+M308+M312+M316+M320+M324+M328+M332+M336+M340+M344+M348</f>
      </c>
    </row>
    <row r="252" spans="1:16" ht="12.75">
      <c r="A252" t="s">
        <v>49</v>
      </c>
      <c s="34" t="s">
        <v>50</v>
      </c>
      <c s="34" t="s">
        <v>442</v>
      </c>
      <c s="35" t="s">
        <v>52</v>
      </c>
      <c s="6" t="s">
        <v>443</v>
      </c>
      <c s="36" t="s">
        <v>202</v>
      </c>
      <c s="37">
        <v>0.03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336</v>
      </c>
      <c>
        <f>(M252*21)/100</f>
      </c>
      <c t="s">
        <v>27</v>
      </c>
    </row>
    <row r="253" spans="1:5" ht="12.75">
      <c r="A253" s="35" t="s">
        <v>56</v>
      </c>
      <c r="E253" s="39" t="s">
        <v>52</v>
      </c>
    </row>
    <row r="254" spans="1:5" ht="12.75">
      <c r="A254" s="35" t="s">
        <v>57</v>
      </c>
      <c r="E254" s="40" t="s">
        <v>297</v>
      </c>
    </row>
    <row r="255" spans="1:5" ht="76.5">
      <c r="A255" t="s">
        <v>58</v>
      </c>
      <c r="E255" s="39" t="s">
        <v>444</v>
      </c>
    </row>
    <row r="256" spans="1:16" ht="12.75">
      <c r="A256" t="s">
        <v>49</v>
      </c>
      <c s="34" t="s">
        <v>27</v>
      </c>
      <c s="34" t="s">
        <v>445</v>
      </c>
      <c s="35" t="s">
        <v>52</v>
      </c>
      <c s="6" t="s">
        <v>446</v>
      </c>
      <c s="36" t="s">
        <v>87</v>
      </c>
      <c s="37">
        <v>11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27</v>
      </c>
    </row>
    <row r="257" spans="1:5" ht="12.75">
      <c r="A257" s="35" t="s">
        <v>56</v>
      </c>
      <c r="E257" s="39" t="s">
        <v>52</v>
      </c>
    </row>
    <row r="258" spans="1:5" ht="12.75">
      <c r="A258" s="35" t="s">
        <v>57</v>
      </c>
      <c r="E258" s="40" t="s">
        <v>297</v>
      </c>
    </row>
    <row r="259" spans="1:5" ht="12.75">
      <c r="A259" t="s">
        <v>58</v>
      </c>
      <c r="E259" s="39" t="s">
        <v>59</v>
      </c>
    </row>
    <row r="260" spans="1:16" ht="12.75">
      <c r="A260" t="s">
        <v>49</v>
      </c>
      <c s="34" t="s">
        <v>26</v>
      </c>
      <c s="34" t="s">
        <v>447</v>
      </c>
      <c s="35" t="s">
        <v>52</v>
      </c>
      <c s="6" t="s">
        <v>448</v>
      </c>
      <c s="36" t="s">
        <v>87</v>
      </c>
      <c s="37">
        <v>11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27</v>
      </c>
    </row>
    <row r="261" spans="1:5" ht="12.75">
      <c r="A261" s="35" t="s">
        <v>56</v>
      </c>
      <c r="E261" s="39" t="s">
        <v>52</v>
      </c>
    </row>
    <row r="262" spans="1:5" ht="12.75">
      <c r="A262" s="35" t="s">
        <v>57</v>
      </c>
      <c r="E262" s="40" t="s">
        <v>297</v>
      </c>
    </row>
    <row r="263" spans="1:5" ht="12.75">
      <c r="A263" t="s">
        <v>58</v>
      </c>
      <c r="E263" s="39" t="s">
        <v>59</v>
      </c>
    </row>
    <row r="264" spans="1:16" ht="38.25">
      <c r="A264" t="s">
        <v>49</v>
      </c>
      <c s="34" t="s">
        <v>64</v>
      </c>
      <c s="34" t="s">
        <v>449</v>
      </c>
      <c s="35" t="s">
        <v>52</v>
      </c>
      <c s="6" t="s">
        <v>450</v>
      </c>
      <c s="36" t="s">
        <v>94</v>
      </c>
      <c s="37">
        <v>3.5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336</v>
      </c>
      <c>
        <f>(M264*21)/100</f>
      </c>
      <c t="s">
        <v>27</v>
      </c>
    </row>
    <row r="265" spans="1:5" ht="12.75">
      <c r="A265" s="35" t="s">
        <v>56</v>
      </c>
      <c r="E265" s="39" t="s">
        <v>52</v>
      </c>
    </row>
    <row r="266" spans="1:5" ht="12.75">
      <c r="A266" s="35" t="s">
        <v>57</v>
      </c>
      <c r="E266" s="40" t="s">
        <v>297</v>
      </c>
    </row>
    <row r="267" spans="1:5" ht="409.5">
      <c r="A267" t="s">
        <v>58</v>
      </c>
      <c r="E267" s="39" t="s">
        <v>451</v>
      </c>
    </row>
    <row r="268" spans="1:16" ht="12.75">
      <c r="A268" t="s">
        <v>49</v>
      </c>
      <c s="34" t="s">
        <v>67</v>
      </c>
      <c s="34" t="s">
        <v>452</v>
      </c>
      <c s="35" t="s">
        <v>52</v>
      </c>
      <c s="6" t="s">
        <v>453</v>
      </c>
      <c s="36" t="s">
        <v>94</v>
      </c>
      <c s="37">
        <v>3.5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27</v>
      </c>
    </row>
    <row r="269" spans="1:5" ht="12.75">
      <c r="A269" s="35" t="s">
        <v>56</v>
      </c>
      <c r="E269" s="39" t="s">
        <v>52</v>
      </c>
    </row>
    <row r="270" spans="1:5" ht="12.75">
      <c r="A270" s="35" t="s">
        <v>57</v>
      </c>
      <c r="E270" s="40" t="s">
        <v>297</v>
      </c>
    </row>
    <row r="271" spans="1:5" ht="12.75">
      <c r="A271" t="s">
        <v>58</v>
      </c>
      <c r="E271" s="39" t="s">
        <v>59</v>
      </c>
    </row>
    <row r="272" spans="1:16" ht="12.75">
      <c r="A272" t="s">
        <v>49</v>
      </c>
      <c s="34" t="s">
        <v>70</v>
      </c>
      <c s="34" t="s">
        <v>454</v>
      </c>
      <c s="35" t="s">
        <v>52</v>
      </c>
      <c s="6" t="s">
        <v>455</v>
      </c>
      <c s="36" t="s">
        <v>94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27</v>
      </c>
    </row>
    <row r="273" spans="1:5" ht="12.75">
      <c r="A273" s="35" t="s">
        <v>56</v>
      </c>
      <c r="E273" s="39" t="s">
        <v>52</v>
      </c>
    </row>
    <row r="274" spans="1:5" ht="12.75">
      <c r="A274" s="35" t="s">
        <v>57</v>
      </c>
      <c r="E274" s="40" t="s">
        <v>297</v>
      </c>
    </row>
    <row r="275" spans="1:5" ht="12.75">
      <c r="A275" t="s">
        <v>58</v>
      </c>
      <c r="E275" s="39" t="s">
        <v>59</v>
      </c>
    </row>
    <row r="276" spans="1:16" ht="12.75">
      <c r="A276" t="s">
        <v>49</v>
      </c>
      <c s="34" t="s">
        <v>73</v>
      </c>
      <c s="34" t="s">
        <v>456</v>
      </c>
      <c s="35" t="s">
        <v>52</v>
      </c>
      <c s="6" t="s">
        <v>457</v>
      </c>
      <c s="36" t="s">
        <v>94</v>
      </c>
      <c s="37">
        <v>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27</v>
      </c>
    </row>
    <row r="277" spans="1:5" ht="12.75">
      <c r="A277" s="35" t="s">
        <v>56</v>
      </c>
      <c r="E277" s="39" t="s">
        <v>52</v>
      </c>
    </row>
    <row r="278" spans="1:5" ht="12.75">
      <c r="A278" s="35" t="s">
        <v>57</v>
      </c>
      <c r="E278" s="40" t="s">
        <v>297</v>
      </c>
    </row>
    <row r="279" spans="1:5" ht="12.75">
      <c r="A279" t="s">
        <v>58</v>
      </c>
      <c r="E279" s="39" t="s">
        <v>59</v>
      </c>
    </row>
    <row r="280" spans="1:16" ht="12.75">
      <c r="A280" t="s">
        <v>49</v>
      </c>
      <c s="34" t="s">
        <v>76</v>
      </c>
      <c s="34" t="s">
        <v>458</v>
      </c>
      <c s="35" t="s">
        <v>52</v>
      </c>
      <c s="6" t="s">
        <v>459</v>
      </c>
      <c s="36" t="s">
        <v>94</v>
      </c>
      <c s="37">
        <v>0.7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27</v>
      </c>
    </row>
    <row r="281" spans="1:5" ht="12.75">
      <c r="A281" s="35" t="s">
        <v>56</v>
      </c>
      <c r="E281" s="39" t="s">
        <v>52</v>
      </c>
    </row>
    <row r="282" spans="1:5" ht="12.75">
      <c r="A282" s="35" t="s">
        <v>57</v>
      </c>
      <c r="E282" s="40" t="s">
        <v>297</v>
      </c>
    </row>
    <row r="283" spans="1:5" ht="12.75">
      <c r="A283" t="s">
        <v>58</v>
      </c>
      <c r="E283" s="39" t="s">
        <v>59</v>
      </c>
    </row>
    <row r="284" spans="1:16" ht="12.75">
      <c r="A284" t="s">
        <v>49</v>
      </c>
      <c s="34" t="s">
        <v>79</v>
      </c>
      <c s="34" t="s">
        <v>460</v>
      </c>
      <c s="35" t="s">
        <v>52</v>
      </c>
      <c s="6" t="s">
        <v>461</v>
      </c>
      <c s="36" t="s">
        <v>94</v>
      </c>
      <c s="37">
        <v>6.3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27</v>
      </c>
    </row>
    <row r="285" spans="1:5" ht="12.75">
      <c r="A285" s="35" t="s">
        <v>56</v>
      </c>
      <c r="E285" s="39" t="s">
        <v>52</v>
      </c>
    </row>
    <row r="286" spans="1:5" ht="12.75">
      <c r="A286" s="35" t="s">
        <v>57</v>
      </c>
      <c r="E286" s="40" t="s">
        <v>297</v>
      </c>
    </row>
    <row r="287" spans="1:5" ht="12.75">
      <c r="A287" t="s">
        <v>58</v>
      </c>
      <c r="E287" s="39" t="s">
        <v>59</v>
      </c>
    </row>
    <row r="288" spans="1:16" ht="12.75">
      <c r="A288" t="s">
        <v>49</v>
      </c>
      <c s="34" t="s">
        <v>84</v>
      </c>
      <c s="34" t="s">
        <v>462</v>
      </c>
      <c s="35" t="s">
        <v>52</v>
      </c>
      <c s="6" t="s">
        <v>463</v>
      </c>
      <c s="36" t="s">
        <v>141</v>
      </c>
      <c s="37">
        <v>16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55</v>
      </c>
      <c>
        <f>(M288*21)/100</f>
      </c>
      <c t="s">
        <v>27</v>
      </c>
    </row>
    <row r="289" spans="1:5" ht="12.75">
      <c r="A289" s="35" t="s">
        <v>56</v>
      </c>
      <c r="E289" s="39" t="s">
        <v>52</v>
      </c>
    </row>
    <row r="290" spans="1:5" ht="12.75">
      <c r="A290" s="35" t="s">
        <v>57</v>
      </c>
      <c r="E290" s="40" t="s">
        <v>297</v>
      </c>
    </row>
    <row r="291" spans="1:5" ht="12.75">
      <c r="A291" t="s">
        <v>58</v>
      </c>
      <c r="E291" s="39" t="s">
        <v>59</v>
      </c>
    </row>
    <row r="292" spans="1:16" ht="12.75">
      <c r="A292" t="s">
        <v>49</v>
      </c>
      <c s="34" t="s">
        <v>82</v>
      </c>
      <c s="34" t="s">
        <v>464</v>
      </c>
      <c s="35" t="s">
        <v>52</v>
      </c>
      <c s="6" t="s">
        <v>465</v>
      </c>
      <c s="36" t="s">
        <v>94</v>
      </c>
      <c s="37">
        <v>1.1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27</v>
      </c>
    </row>
    <row r="293" spans="1:5" ht="12.75">
      <c r="A293" s="35" t="s">
        <v>56</v>
      </c>
      <c r="E293" s="39" t="s">
        <v>52</v>
      </c>
    </row>
    <row r="294" spans="1:5" ht="12.75">
      <c r="A294" s="35" t="s">
        <v>57</v>
      </c>
      <c r="E294" s="40" t="s">
        <v>297</v>
      </c>
    </row>
    <row r="295" spans="1:5" ht="12.75">
      <c r="A295" t="s">
        <v>58</v>
      </c>
      <c r="E295" s="39" t="s">
        <v>59</v>
      </c>
    </row>
    <row r="296" spans="1:16" ht="25.5">
      <c r="A296" t="s">
        <v>49</v>
      </c>
      <c s="34" t="s">
        <v>91</v>
      </c>
      <c s="34" t="s">
        <v>466</v>
      </c>
      <c s="35" t="s">
        <v>52</v>
      </c>
      <c s="6" t="s">
        <v>467</v>
      </c>
      <c s="36" t="s">
        <v>90</v>
      </c>
      <c s="37">
        <v>6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27</v>
      </c>
    </row>
    <row r="297" spans="1:5" ht="12.75">
      <c r="A297" s="35" t="s">
        <v>56</v>
      </c>
      <c r="E297" s="39" t="s">
        <v>52</v>
      </c>
    </row>
    <row r="298" spans="1:5" ht="12.75">
      <c r="A298" s="35" t="s">
        <v>57</v>
      </c>
      <c r="E298" s="40" t="s">
        <v>297</v>
      </c>
    </row>
    <row r="299" spans="1:5" ht="12.75">
      <c r="A299" t="s">
        <v>58</v>
      </c>
      <c r="E299" s="39" t="s">
        <v>59</v>
      </c>
    </row>
    <row r="300" spans="1:16" ht="12.75">
      <c r="A300" t="s">
        <v>49</v>
      </c>
      <c s="34" t="s">
        <v>96</v>
      </c>
      <c s="34" t="s">
        <v>468</v>
      </c>
      <c s="35" t="s">
        <v>52</v>
      </c>
      <c s="6" t="s">
        <v>469</v>
      </c>
      <c s="36" t="s">
        <v>90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27</v>
      </c>
    </row>
    <row r="301" spans="1:5" ht="12.75">
      <c r="A301" s="35" t="s">
        <v>56</v>
      </c>
      <c r="E301" s="39" t="s">
        <v>52</v>
      </c>
    </row>
    <row r="302" spans="1:5" ht="12.75">
      <c r="A302" s="35" t="s">
        <v>57</v>
      </c>
      <c r="E302" s="40" t="s">
        <v>297</v>
      </c>
    </row>
    <row r="303" spans="1:5" ht="12.75">
      <c r="A303" t="s">
        <v>58</v>
      </c>
      <c r="E303" s="39" t="s">
        <v>59</v>
      </c>
    </row>
    <row r="304" spans="1:16" ht="12.75">
      <c r="A304" t="s">
        <v>49</v>
      </c>
      <c s="34" t="s">
        <v>100</v>
      </c>
      <c s="34" t="s">
        <v>136</v>
      </c>
      <c s="35" t="s">
        <v>52</v>
      </c>
      <c s="6" t="s">
        <v>137</v>
      </c>
      <c s="36" t="s">
        <v>90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27</v>
      </c>
    </row>
    <row r="305" spans="1:5" ht="12.75">
      <c r="A305" s="35" t="s">
        <v>56</v>
      </c>
      <c r="E305" s="39" t="s">
        <v>52</v>
      </c>
    </row>
    <row r="306" spans="1:5" ht="12.75">
      <c r="A306" s="35" t="s">
        <v>57</v>
      </c>
      <c r="E306" s="40" t="s">
        <v>297</v>
      </c>
    </row>
    <row r="307" spans="1:5" ht="12.75">
      <c r="A307" t="s">
        <v>58</v>
      </c>
      <c r="E307" s="39" t="s">
        <v>59</v>
      </c>
    </row>
    <row r="308" spans="1:16" ht="12.75">
      <c r="A308" t="s">
        <v>49</v>
      </c>
      <c s="34" t="s">
        <v>103</v>
      </c>
      <c s="34" t="s">
        <v>470</v>
      </c>
      <c s="35" t="s">
        <v>52</v>
      </c>
      <c s="6" t="s">
        <v>471</v>
      </c>
      <c s="36" t="s">
        <v>141</v>
      </c>
      <c s="37">
        <v>22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27</v>
      </c>
    </row>
    <row r="309" spans="1:5" ht="12.75">
      <c r="A309" s="35" t="s">
        <v>56</v>
      </c>
      <c r="E309" s="39" t="s">
        <v>52</v>
      </c>
    </row>
    <row r="310" spans="1:5" ht="12.75">
      <c r="A310" s="35" t="s">
        <v>57</v>
      </c>
      <c r="E310" s="40" t="s">
        <v>297</v>
      </c>
    </row>
    <row r="311" spans="1:5" ht="12.75">
      <c r="A311" t="s">
        <v>58</v>
      </c>
      <c r="E311" s="39" t="s">
        <v>59</v>
      </c>
    </row>
    <row r="312" spans="1:16" ht="25.5">
      <c r="A312" t="s">
        <v>49</v>
      </c>
      <c s="34" t="s">
        <v>108</v>
      </c>
      <c s="34" t="s">
        <v>472</v>
      </c>
      <c s="35" t="s">
        <v>52</v>
      </c>
      <c s="6" t="s">
        <v>473</v>
      </c>
      <c s="36" t="s">
        <v>141</v>
      </c>
      <c s="37">
        <v>22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55</v>
      </c>
      <c>
        <f>(M312*21)/100</f>
      </c>
      <c t="s">
        <v>27</v>
      </c>
    </row>
    <row r="313" spans="1:5" ht="12.75">
      <c r="A313" s="35" t="s">
        <v>56</v>
      </c>
      <c r="E313" s="39" t="s">
        <v>52</v>
      </c>
    </row>
    <row r="314" spans="1:5" ht="12.75">
      <c r="A314" s="35" t="s">
        <v>57</v>
      </c>
      <c r="E314" s="40" t="s">
        <v>297</v>
      </c>
    </row>
    <row r="315" spans="1:5" ht="12.75">
      <c r="A315" t="s">
        <v>58</v>
      </c>
      <c r="E315" s="39" t="s">
        <v>59</v>
      </c>
    </row>
    <row r="316" spans="1:16" ht="12.75">
      <c r="A316" t="s">
        <v>49</v>
      </c>
      <c s="34" t="s">
        <v>111</v>
      </c>
      <c s="34" t="s">
        <v>139</v>
      </c>
      <c s="35" t="s">
        <v>52</v>
      </c>
      <c s="6" t="s">
        <v>140</v>
      </c>
      <c s="36" t="s">
        <v>141</v>
      </c>
      <c s="37">
        <v>16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55</v>
      </c>
      <c>
        <f>(M316*21)/100</f>
      </c>
      <c t="s">
        <v>27</v>
      </c>
    </row>
    <row r="317" spans="1:5" ht="12.75">
      <c r="A317" s="35" t="s">
        <v>56</v>
      </c>
      <c r="E317" s="39" t="s">
        <v>52</v>
      </c>
    </row>
    <row r="318" spans="1:5" ht="12.75">
      <c r="A318" s="35" t="s">
        <v>57</v>
      </c>
      <c r="E318" s="40" t="s">
        <v>297</v>
      </c>
    </row>
    <row r="319" spans="1:5" ht="12.75">
      <c r="A319" t="s">
        <v>58</v>
      </c>
      <c r="E319" s="39" t="s">
        <v>59</v>
      </c>
    </row>
    <row r="320" spans="1:16" ht="12.75">
      <c r="A320" t="s">
        <v>49</v>
      </c>
      <c s="34" t="s">
        <v>114</v>
      </c>
      <c s="34" t="s">
        <v>474</v>
      </c>
      <c s="35" t="s">
        <v>52</v>
      </c>
      <c s="6" t="s">
        <v>475</v>
      </c>
      <c s="36" t="s">
        <v>141</v>
      </c>
      <c s="37">
        <v>16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55</v>
      </c>
      <c>
        <f>(M320*21)/100</f>
      </c>
      <c t="s">
        <v>27</v>
      </c>
    </row>
    <row r="321" spans="1:5" ht="12.75">
      <c r="A321" s="35" t="s">
        <v>56</v>
      </c>
      <c r="E321" s="39" t="s">
        <v>52</v>
      </c>
    </row>
    <row r="322" spans="1:5" ht="12.75">
      <c r="A322" s="35" t="s">
        <v>57</v>
      </c>
      <c r="E322" s="40" t="s">
        <v>297</v>
      </c>
    </row>
    <row r="323" spans="1:5" ht="12.75">
      <c r="A323" t="s">
        <v>58</v>
      </c>
      <c r="E323" s="39" t="s">
        <v>59</v>
      </c>
    </row>
    <row r="324" spans="1:16" ht="25.5">
      <c r="A324" t="s">
        <v>49</v>
      </c>
      <c s="34" t="s">
        <v>118</v>
      </c>
      <c s="34" t="s">
        <v>476</v>
      </c>
      <c s="35" t="s">
        <v>52</v>
      </c>
      <c s="6" t="s">
        <v>477</v>
      </c>
      <c s="36" t="s">
        <v>90</v>
      </c>
      <c s="37">
        <v>1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55</v>
      </c>
      <c>
        <f>(M324*21)/100</f>
      </c>
      <c t="s">
        <v>27</v>
      </c>
    </row>
    <row r="325" spans="1:5" ht="12.75">
      <c r="A325" s="35" t="s">
        <v>56</v>
      </c>
      <c r="E325" s="39" t="s">
        <v>52</v>
      </c>
    </row>
    <row r="326" spans="1:5" ht="12.75">
      <c r="A326" s="35" t="s">
        <v>57</v>
      </c>
      <c r="E326" s="40" t="s">
        <v>297</v>
      </c>
    </row>
    <row r="327" spans="1:5" ht="12.75">
      <c r="A327" t="s">
        <v>58</v>
      </c>
      <c r="E327" s="39" t="s">
        <v>59</v>
      </c>
    </row>
    <row r="328" spans="1:16" ht="25.5">
      <c r="A328" t="s">
        <v>49</v>
      </c>
      <c s="34" t="s">
        <v>121</v>
      </c>
      <c s="34" t="s">
        <v>478</v>
      </c>
      <c s="35" t="s">
        <v>52</v>
      </c>
      <c s="6" t="s">
        <v>479</v>
      </c>
      <c s="36" t="s">
        <v>90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55</v>
      </c>
      <c>
        <f>(M328*21)/100</f>
      </c>
      <c t="s">
        <v>27</v>
      </c>
    </row>
    <row r="329" spans="1:5" ht="12.75">
      <c r="A329" s="35" t="s">
        <v>56</v>
      </c>
      <c r="E329" s="39" t="s">
        <v>52</v>
      </c>
    </row>
    <row r="330" spans="1:5" ht="12.75">
      <c r="A330" s="35" t="s">
        <v>57</v>
      </c>
      <c r="E330" s="40" t="s">
        <v>297</v>
      </c>
    </row>
    <row r="331" spans="1:5" ht="12.75">
      <c r="A331" t="s">
        <v>58</v>
      </c>
      <c r="E331" s="39" t="s">
        <v>59</v>
      </c>
    </row>
    <row r="332" spans="1:16" ht="25.5">
      <c r="A332" t="s">
        <v>49</v>
      </c>
      <c s="34" t="s">
        <v>124</v>
      </c>
      <c s="34" t="s">
        <v>480</v>
      </c>
      <c s="35" t="s">
        <v>52</v>
      </c>
      <c s="6" t="s">
        <v>481</v>
      </c>
      <c s="36" t="s">
        <v>90</v>
      </c>
      <c s="37">
        <v>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55</v>
      </c>
      <c>
        <f>(M332*21)/100</f>
      </c>
      <c t="s">
        <v>27</v>
      </c>
    </row>
    <row r="333" spans="1:5" ht="12.75">
      <c r="A333" s="35" t="s">
        <v>56</v>
      </c>
      <c r="E333" s="39" t="s">
        <v>52</v>
      </c>
    </row>
    <row r="334" spans="1:5" ht="12.75">
      <c r="A334" s="35" t="s">
        <v>57</v>
      </c>
      <c r="E334" s="40" t="s">
        <v>297</v>
      </c>
    </row>
    <row r="335" spans="1:5" ht="12.75">
      <c r="A335" t="s">
        <v>58</v>
      </c>
      <c r="E335" s="39" t="s">
        <v>59</v>
      </c>
    </row>
    <row r="336" spans="1:16" ht="12.75">
      <c r="A336" t="s">
        <v>49</v>
      </c>
      <c s="34" t="s">
        <v>127</v>
      </c>
      <c s="34" t="s">
        <v>146</v>
      </c>
      <c s="35" t="s">
        <v>52</v>
      </c>
      <c s="6" t="s">
        <v>147</v>
      </c>
      <c s="36" t="s">
        <v>141</v>
      </c>
      <c s="37">
        <v>22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55</v>
      </c>
      <c>
        <f>(M336*21)/100</f>
      </c>
      <c t="s">
        <v>27</v>
      </c>
    </row>
    <row r="337" spans="1:5" ht="12.75">
      <c r="A337" s="35" t="s">
        <v>56</v>
      </c>
      <c r="E337" s="39" t="s">
        <v>52</v>
      </c>
    </row>
    <row r="338" spans="1:5" ht="12.75">
      <c r="A338" s="35" t="s">
        <v>57</v>
      </c>
      <c r="E338" s="40" t="s">
        <v>297</v>
      </c>
    </row>
    <row r="339" spans="1:5" ht="12.75">
      <c r="A339" t="s">
        <v>58</v>
      </c>
      <c r="E339" s="39" t="s">
        <v>59</v>
      </c>
    </row>
    <row r="340" spans="1:16" ht="25.5">
      <c r="A340" t="s">
        <v>49</v>
      </c>
      <c s="34" t="s">
        <v>132</v>
      </c>
      <c s="34" t="s">
        <v>482</v>
      </c>
      <c s="35" t="s">
        <v>52</v>
      </c>
      <c s="6" t="s">
        <v>483</v>
      </c>
      <c s="36" t="s">
        <v>90</v>
      </c>
      <c s="37">
        <v>3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55</v>
      </c>
      <c>
        <f>(M340*21)/100</f>
      </c>
      <c t="s">
        <v>27</v>
      </c>
    </row>
    <row r="341" spans="1:5" ht="12.75">
      <c r="A341" s="35" t="s">
        <v>56</v>
      </c>
      <c r="E341" s="39" t="s">
        <v>52</v>
      </c>
    </row>
    <row r="342" spans="1:5" ht="12.75">
      <c r="A342" s="35" t="s">
        <v>57</v>
      </c>
      <c r="E342" s="40" t="s">
        <v>297</v>
      </c>
    </row>
    <row r="343" spans="1:5" ht="12.75">
      <c r="A343" t="s">
        <v>58</v>
      </c>
      <c r="E343" s="39" t="s">
        <v>59</v>
      </c>
    </row>
    <row r="344" spans="1:16" ht="25.5">
      <c r="A344" t="s">
        <v>49</v>
      </c>
      <c s="34" t="s">
        <v>135</v>
      </c>
      <c s="34" t="s">
        <v>484</v>
      </c>
      <c s="35" t="s">
        <v>52</v>
      </c>
      <c s="6" t="s">
        <v>485</v>
      </c>
      <c s="36" t="s">
        <v>202</v>
      </c>
      <c s="37">
        <v>0.03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336</v>
      </c>
      <c>
        <f>(M344*21)/100</f>
      </c>
      <c t="s">
        <v>27</v>
      </c>
    </row>
    <row r="345" spans="1:5" ht="12.75">
      <c r="A345" s="35" t="s">
        <v>56</v>
      </c>
      <c r="E345" s="39" t="s">
        <v>52</v>
      </c>
    </row>
    <row r="346" spans="1:5" ht="12.75">
      <c r="A346" s="35" t="s">
        <v>57</v>
      </c>
      <c r="E346" s="40" t="s">
        <v>297</v>
      </c>
    </row>
    <row r="347" spans="1:5" ht="89.25">
      <c r="A347" t="s">
        <v>58</v>
      </c>
      <c r="E347" s="39" t="s">
        <v>486</v>
      </c>
    </row>
    <row r="348" spans="1:16" ht="12.75">
      <c r="A348" t="s">
        <v>49</v>
      </c>
      <c s="34" t="s">
        <v>138</v>
      </c>
      <c s="34" t="s">
        <v>487</v>
      </c>
      <c s="35" t="s">
        <v>52</v>
      </c>
      <c s="6" t="s">
        <v>488</v>
      </c>
      <c s="36" t="s">
        <v>202</v>
      </c>
      <c s="37">
        <v>0.03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336</v>
      </c>
      <c>
        <f>(M348*21)/100</f>
      </c>
      <c t="s">
        <v>27</v>
      </c>
    </row>
    <row r="349" spans="1:5" ht="12.75">
      <c r="A349" s="35" t="s">
        <v>56</v>
      </c>
      <c r="E349" s="39" t="s">
        <v>52</v>
      </c>
    </row>
    <row r="350" spans="1:5" ht="12.75">
      <c r="A350" s="35" t="s">
        <v>57</v>
      </c>
      <c r="E350" s="40" t="s">
        <v>297</v>
      </c>
    </row>
    <row r="351" spans="1:5" ht="89.25">
      <c r="A351" t="s">
        <v>58</v>
      </c>
      <c r="E351" s="39" t="s">
        <v>489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287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287</v>
      </c>
      <c r="E4" s="26" t="s">
        <v>288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COUNTIFS(L8:L428,"=0",A8:A428,"P")+COUNTIFS(L8:L428,"",A8:A428,"P")+SUM(Q8:Q428)</f>
      </c>
    </row>
    <row r="8" spans="1:13" ht="12.75">
      <c r="A8" t="s">
        <v>44</v>
      </c>
      <c r="C8" s="28" t="s">
        <v>492</v>
      </c>
      <c r="E8" s="30" t="s">
        <v>491</v>
      </c>
      <c r="J8" s="29">
        <f>0+J9+J138+J247</f>
      </c>
      <c s="29">
        <f>0+K9+K138+K247</f>
      </c>
      <c s="29">
        <f>0+L9+L138+L247</f>
      </c>
      <c s="29">
        <f>0+M9+M138+M247</f>
      </c>
    </row>
    <row r="9" spans="1:13" ht="12.75">
      <c r="A9" t="s">
        <v>46</v>
      </c>
      <c r="C9" s="31" t="s">
        <v>50</v>
      </c>
      <c r="E9" s="33" t="s">
        <v>493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12.75">
      <c r="A10" t="s">
        <v>49</v>
      </c>
      <c s="34" t="s">
        <v>50</v>
      </c>
      <c s="34" t="s">
        <v>494</v>
      </c>
      <c s="35" t="s">
        <v>52</v>
      </c>
      <c s="6" t="s">
        <v>495</v>
      </c>
      <c s="36" t="s">
        <v>90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496</v>
      </c>
    </row>
    <row r="12" spans="1:5" ht="12.75">
      <c r="A12" s="35" t="s">
        <v>57</v>
      </c>
      <c r="E12" s="40" t="s">
        <v>297</v>
      </c>
    </row>
    <row r="13" spans="1:5" ht="12.75">
      <c r="A13" t="s">
        <v>58</v>
      </c>
      <c r="E13" s="39" t="s">
        <v>497</v>
      </c>
    </row>
    <row r="14" spans="1:16" ht="12.75">
      <c r="A14" t="s">
        <v>49</v>
      </c>
      <c s="34" t="s">
        <v>27</v>
      </c>
      <c s="34" t="s">
        <v>498</v>
      </c>
      <c s="35" t="s">
        <v>52</v>
      </c>
      <c s="6" t="s">
        <v>499</v>
      </c>
      <c s="36" t="s">
        <v>90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297</v>
      </c>
    </row>
    <row r="17" spans="1:5" ht="12.75">
      <c r="A17" t="s">
        <v>58</v>
      </c>
      <c r="E17" s="39" t="s">
        <v>497</v>
      </c>
    </row>
    <row r="18" spans="1:16" ht="12.75">
      <c r="A18" t="s">
        <v>49</v>
      </c>
      <c s="34" t="s">
        <v>26</v>
      </c>
      <c s="34" t="s">
        <v>500</v>
      </c>
      <c s="35" t="s">
        <v>52</v>
      </c>
      <c s="6" t="s">
        <v>501</v>
      </c>
      <c s="36" t="s">
        <v>90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502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297</v>
      </c>
    </row>
    <row r="21" spans="1:5" ht="114.75">
      <c r="A21" t="s">
        <v>58</v>
      </c>
      <c r="E21" s="39" t="s">
        <v>503</v>
      </c>
    </row>
    <row r="22" spans="1:16" ht="12.75">
      <c r="A22" t="s">
        <v>49</v>
      </c>
      <c s="34" t="s">
        <v>64</v>
      </c>
      <c s="34" t="s">
        <v>504</v>
      </c>
      <c s="35" t="s">
        <v>52</v>
      </c>
      <c s="6" t="s">
        <v>505</v>
      </c>
      <c s="36" t="s">
        <v>90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502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297</v>
      </c>
    </row>
    <row r="25" spans="1:5" ht="63.75">
      <c r="A25" t="s">
        <v>58</v>
      </c>
      <c r="E25" s="39" t="s">
        <v>506</v>
      </c>
    </row>
    <row r="26" spans="1:16" ht="12.75">
      <c r="A26" t="s">
        <v>49</v>
      </c>
      <c s="34" t="s">
        <v>67</v>
      </c>
      <c s="34" t="s">
        <v>507</v>
      </c>
      <c s="35" t="s">
        <v>52</v>
      </c>
      <c s="6" t="s">
        <v>508</v>
      </c>
      <c s="36" t="s">
        <v>90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297</v>
      </c>
    </row>
    <row r="29" spans="1:5" ht="12.75">
      <c r="A29" t="s">
        <v>58</v>
      </c>
      <c r="E29" s="39" t="s">
        <v>497</v>
      </c>
    </row>
    <row r="30" spans="1:16" ht="12.75">
      <c r="A30" t="s">
        <v>49</v>
      </c>
      <c s="34" t="s">
        <v>70</v>
      </c>
      <c s="34" t="s">
        <v>509</v>
      </c>
      <c s="35" t="s">
        <v>52</v>
      </c>
      <c s="6" t="s">
        <v>510</v>
      </c>
      <c s="36" t="s">
        <v>90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297</v>
      </c>
    </row>
    <row r="33" spans="1:5" ht="12.75">
      <c r="A33" t="s">
        <v>58</v>
      </c>
      <c r="E33" s="39" t="s">
        <v>497</v>
      </c>
    </row>
    <row r="34" spans="1:16" ht="12.75">
      <c r="A34" t="s">
        <v>49</v>
      </c>
      <c s="34" t="s">
        <v>73</v>
      </c>
      <c s="34" t="s">
        <v>352</v>
      </c>
      <c s="35" t="s">
        <v>52</v>
      </c>
      <c s="6" t="s">
        <v>353</v>
      </c>
      <c s="36" t="s">
        <v>90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297</v>
      </c>
    </row>
    <row r="37" spans="1:5" ht="12.75">
      <c r="A37" t="s">
        <v>58</v>
      </c>
      <c r="E37" s="39" t="s">
        <v>497</v>
      </c>
    </row>
    <row r="38" spans="1:16" ht="12.75">
      <c r="A38" t="s">
        <v>49</v>
      </c>
      <c s="34" t="s">
        <v>76</v>
      </c>
      <c s="34" t="s">
        <v>511</v>
      </c>
      <c s="35" t="s">
        <v>52</v>
      </c>
      <c s="6" t="s">
        <v>512</v>
      </c>
      <c s="36" t="s">
        <v>90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297</v>
      </c>
    </row>
    <row r="41" spans="1:5" ht="12.75">
      <c r="A41" t="s">
        <v>58</v>
      </c>
      <c r="E41" s="39" t="s">
        <v>497</v>
      </c>
    </row>
    <row r="42" spans="1:16" ht="12.75">
      <c r="A42" t="s">
        <v>49</v>
      </c>
      <c s="34" t="s">
        <v>79</v>
      </c>
      <c s="34" t="s">
        <v>348</v>
      </c>
      <c s="35" t="s">
        <v>52</v>
      </c>
      <c s="6" t="s">
        <v>349</v>
      </c>
      <c s="36" t="s">
        <v>90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297</v>
      </c>
    </row>
    <row r="45" spans="1:5" ht="12.75">
      <c r="A45" t="s">
        <v>58</v>
      </c>
      <c r="E45" s="39" t="s">
        <v>497</v>
      </c>
    </row>
    <row r="46" spans="1:16" ht="12.75">
      <c r="A46" t="s">
        <v>49</v>
      </c>
      <c s="34" t="s">
        <v>84</v>
      </c>
      <c s="34" t="s">
        <v>513</v>
      </c>
      <c s="35" t="s">
        <v>52</v>
      </c>
      <c s="6" t="s">
        <v>514</v>
      </c>
      <c s="36" t="s">
        <v>90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297</v>
      </c>
    </row>
    <row r="49" spans="1:5" ht="12.75">
      <c r="A49" t="s">
        <v>58</v>
      </c>
      <c r="E49" s="39" t="s">
        <v>497</v>
      </c>
    </row>
    <row r="50" spans="1:16" ht="12.75">
      <c r="A50" t="s">
        <v>49</v>
      </c>
      <c s="34" t="s">
        <v>82</v>
      </c>
      <c s="34" t="s">
        <v>366</v>
      </c>
      <c s="35" t="s">
        <v>52</v>
      </c>
      <c s="6" t="s">
        <v>367</v>
      </c>
      <c s="36" t="s">
        <v>90</v>
      </c>
      <c s="37">
        <v>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297</v>
      </c>
    </row>
    <row r="53" spans="1:5" ht="12.75">
      <c r="A53" t="s">
        <v>58</v>
      </c>
      <c r="E53" s="39" t="s">
        <v>497</v>
      </c>
    </row>
    <row r="54" spans="1:16" ht="12.75">
      <c r="A54" t="s">
        <v>49</v>
      </c>
      <c s="34" t="s">
        <v>91</v>
      </c>
      <c s="34" t="s">
        <v>515</v>
      </c>
      <c s="35" t="s">
        <v>52</v>
      </c>
      <c s="6" t="s">
        <v>516</v>
      </c>
      <c s="36" t="s">
        <v>90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336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297</v>
      </c>
    </row>
    <row r="57" spans="1:5" ht="114.75">
      <c r="A57" t="s">
        <v>58</v>
      </c>
      <c r="E57" s="39" t="s">
        <v>503</v>
      </c>
    </row>
    <row r="58" spans="1:16" ht="12.75">
      <c r="A58" t="s">
        <v>49</v>
      </c>
      <c s="34" t="s">
        <v>96</v>
      </c>
      <c s="34" t="s">
        <v>517</v>
      </c>
      <c s="35" t="s">
        <v>52</v>
      </c>
      <c s="6" t="s">
        <v>518</v>
      </c>
      <c s="36" t="s">
        <v>90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297</v>
      </c>
    </row>
    <row r="61" spans="1:5" ht="12.75">
      <c r="A61" t="s">
        <v>58</v>
      </c>
      <c r="E61" s="39" t="s">
        <v>497</v>
      </c>
    </row>
    <row r="62" spans="1:16" ht="12.75">
      <c r="A62" t="s">
        <v>49</v>
      </c>
      <c s="34" t="s">
        <v>100</v>
      </c>
      <c s="34" t="s">
        <v>519</v>
      </c>
      <c s="35" t="s">
        <v>52</v>
      </c>
      <c s="6" t="s">
        <v>520</v>
      </c>
      <c s="36" t="s">
        <v>90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297</v>
      </c>
    </row>
    <row r="65" spans="1:5" ht="12.75">
      <c r="A65" t="s">
        <v>58</v>
      </c>
      <c r="E65" s="39" t="s">
        <v>497</v>
      </c>
    </row>
    <row r="66" spans="1:16" ht="12.75">
      <c r="A66" t="s">
        <v>49</v>
      </c>
      <c s="34" t="s">
        <v>103</v>
      </c>
      <c s="34" t="s">
        <v>521</v>
      </c>
      <c s="35" t="s">
        <v>52</v>
      </c>
      <c s="6" t="s">
        <v>522</v>
      </c>
      <c s="36" t="s">
        <v>90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523</v>
      </c>
    </row>
    <row r="68" spans="1:5" ht="12.75">
      <c r="A68" s="35" t="s">
        <v>57</v>
      </c>
      <c r="E68" s="40" t="s">
        <v>297</v>
      </c>
    </row>
    <row r="69" spans="1:5" ht="12.75">
      <c r="A69" t="s">
        <v>58</v>
      </c>
      <c r="E69" s="39" t="s">
        <v>497</v>
      </c>
    </row>
    <row r="70" spans="1:16" ht="12.75">
      <c r="A70" t="s">
        <v>49</v>
      </c>
      <c s="34" t="s">
        <v>108</v>
      </c>
      <c s="34" t="s">
        <v>524</v>
      </c>
      <c s="35" t="s">
        <v>52</v>
      </c>
      <c s="6" t="s">
        <v>525</v>
      </c>
      <c s="36" t="s">
        <v>90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297</v>
      </c>
    </row>
    <row r="73" spans="1:5" ht="12.75">
      <c r="A73" t="s">
        <v>58</v>
      </c>
      <c r="E73" s="39" t="s">
        <v>497</v>
      </c>
    </row>
    <row r="74" spans="1:16" ht="12.75">
      <c r="A74" t="s">
        <v>49</v>
      </c>
      <c s="34" t="s">
        <v>111</v>
      </c>
      <c s="34" t="s">
        <v>526</v>
      </c>
      <c s="35" t="s">
        <v>52</v>
      </c>
      <c s="6" t="s">
        <v>527</v>
      </c>
      <c s="36" t="s">
        <v>90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336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297</v>
      </c>
    </row>
    <row r="77" spans="1:5" ht="114.75">
      <c r="A77" t="s">
        <v>58</v>
      </c>
      <c r="E77" s="39" t="s">
        <v>337</v>
      </c>
    </row>
    <row r="78" spans="1:16" ht="12.75">
      <c r="A78" t="s">
        <v>49</v>
      </c>
      <c s="34" t="s">
        <v>114</v>
      </c>
      <c s="34" t="s">
        <v>528</v>
      </c>
      <c s="35" t="s">
        <v>52</v>
      </c>
      <c s="6" t="s">
        <v>529</v>
      </c>
      <c s="36" t="s">
        <v>90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297</v>
      </c>
    </row>
    <row r="81" spans="1:5" ht="12.75">
      <c r="A81" t="s">
        <v>58</v>
      </c>
      <c r="E81" s="39" t="s">
        <v>497</v>
      </c>
    </row>
    <row r="82" spans="1:16" ht="12.75">
      <c r="A82" t="s">
        <v>49</v>
      </c>
      <c s="34" t="s">
        <v>118</v>
      </c>
      <c s="34" t="s">
        <v>407</v>
      </c>
      <c s="35" t="s">
        <v>52</v>
      </c>
      <c s="6" t="s">
        <v>408</v>
      </c>
      <c s="36" t="s">
        <v>90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297</v>
      </c>
    </row>
    <row r="85" spans="1:5" ht="12.75">
      <c r="A85" t="s">
        <v>58</v>
      </c>
      <c r="E85" s="39" t="s">
        <v>497</v>
      </c>
    </row>
    <row r="86" spans="1:16" ht="12.75">
      <c r="A86" t="s">
        <v>49</v>
      </c>
      <c s="34" t="s">
        <v>118</v>
      </c>
      <c s="34" t="s">
        <v>530</v>
      </c>
      <c s="35" t="s">
        <v>52</v>
      </c>
      <c s="6" t="s">
        <v>531</v>
      </c>
      <c s="36" t="s">
        <v>90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297</v>
      </c>
    </row>
    <row r="89" spans="1:5" ht="12.75">
      <c r="A89" t="s">
        <v>58</v>
      </c>
      <c r="E89" s="39" t="s">
        <v>497</v>
      </c>
    </row>
    <row r="90" spans="1:16" ht="12.75">
      <c r="A90" t="s">
        <v>49</v>
      </c>
      <c s="34" t="s">
        <v>121</v>
      </c>
      <c s="34" t="s">
        <v>410</v>
      </c>
      <c s="35" t="s">
        <v>52</v>
      </c>
      <c s="6" t="s">
        <v>411</v>
      </c>
      <c s="36" t="s">
        <v>90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297</v>
      </c>
    </row>
    <row r="93" spans="1:5" ht="12.75">
      <c r="A93" t="s">
        <v>58</v>
      </c>
      <c r="E93" s="39" t="s">
        <v>497</v>
      </c>
    </row>
    <row r="94" spans="1:16" ht="12.75">
      <c r="A94" t="s">
        <v>49</v>
      </c>
      <c s="34" t="s">
        <v>124</v>
      </c>
      <c s="34" t="s">
        <v>532</v>
      </c>
      <c s="35" t="s">
        <v>52</v>
      </c>
      <c s="6" t="s">
        <v>533</v>
      </c>
      <c s="36" t="s">
        <v>90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336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297</v>
      </c>
    </row>
    <row r="97" spans="1:5" ht="102">
      <c r="A97" t="s">
        <v>58</v>
      </c>
      <c r="E97" s="39" t="s">
        <v>534</v>
      </c>
    </row>
    <row r="98" spans="1:16" ht="12.75">
      <c r="A98" t="s">
        <v>49</v>
      </c>
      <c s="34" t="s">
        <v>127</v>
      </c>
      <c s="34" t="s">
        <v>535</v>
      </c>
      <c s="35" t="s">
        <v>52</v>
      </c>
      <c s="6" t="s">
        <v>536</v>
      </c>
      <c s="36" t="s">
        <v>141</v>
      </c>
      <c s="37">
        <v>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297</v>
      </c>
    </row>
    <row r="101" spans="1:5" ht="12.75">
      <c r="A101" t="s">
        <v>58</v>
      </c>
      <c r="E101" s="39" t="s">
        <v>497</v>
      </c>
    </row>
    <row r="102" spans="1:16" ht="25.5">
      <c r="A102" t="s">
        <v>49</v>
      </c>
      <c s="34" t="s">
        <v>132</v>
      </c>
      <c s="34" t="s">
        <v>537</v>
      </c>
      <c s="35" t="s">
        <v>52</v>
      </c>
      <c s="6" t="s">
        <v>538</v>
      </c>
      <c s="36" t="s">
        <v>90</v>
      </c>
      <c s="37">
        <v>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297</v>
      </c>
    </row>
    <row r="105" spans="1:5" ht="12.75">
      <c r="A105" t="s">
        <v>58</v>
      </c>
      <c r="E105" s="39" t="s">
        <v>497</v>
      </c>
    </row>
    <row r="106" spans="1:16" ht="25.5">
      <c r="A106" t="s">
        <v>49</v>
      </c>
      <c s="34" t="s">
        <v>135</v>
      </c>
      <c s="34" t="s">
        <v>368</v>
      </c>
      <c s="35" t="s">
        <v>52</v>
      </c>
      <c s="6" t="s">
        <v>369</v>
      </c>
      <c s="36" t="s">
        <v>141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297</v>
      </c>
    </row>
    <row r="109" spans="1:5" ht="12.75">
      <c r="A109" t="s">
        <v>58</v>
      </c>
      <c r="E109" s="39" t="s">
        <v>497</v>
      </c>
    </row>
    <row r="110" spans="1:16" ht="25.5">
      <c r="A110" t="s">
        <v>49</v>
      </c>
      <c s="34" t="s">
        <v>138</v>
      </c>
      <c s="34" t="s">
        <v>370</v>
      </c>
      <c s="35" t="s">
        <v>52</v>
      </c>
      <c s="6" t="s">
        <v>371</v>
      </c>
      <c s="36" t="s">
        <v>90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297</v>
      </c>
    </row>
    <row r="113" spans="1:5" ht="12.75">
      <c r="A113" t="s">
        <v>58</v>
      </c>
      <c r="E113" s="39" t="s">
        <v>497</v>
      </c>
    </row>
    <row r="114" spans="1:16" ht="12.75">
      <c r="A114" t="s">
        <v>49</v>
      </c>
      <c s="34" t="s">
        <v>142</v>
      </c>
      <c s="34" t="s">
        <v>539</v>
      </c>
      <c s="35" t="s">
        <v>52</v>
      </c>
      <c s="6" t="s">
        <v>540</v>
      </c>
      <c s="36" t="s">
        <v>141</v>
      </c>
      <c s="37">
        <v>15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297</v>
      </c>
    </row>
    <row r="117" spans="1:5" ht="12.75">
      <c r="A117" t="s">
        <v>58</v>
      </c>
      <c r="E117" s="39" t="s">
        <v>497</v>
      </c>
    </row>
    <row r="118" spans="1:16" ht="25.5">
      <c r="A118" t="s">
        <v>49</v>
      </c>
      <c s="34" t="s">
        <v>145</v>
      </c>
      <c s="34" t="s">
        <v>541</v>
      </c>
      <c s="35" t="s">
        <v>52</v>
      </c>
      <c s="6" t="s">
        <v>542</v>
      </c>
      <c s="36" t="s">
        <v>90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297</v>
      </c>
    </row>
    <row r="121" spans="1:5" ht="12.75">
      <c r="A121" t="s">
        <v>58</v>
      </c>
      <c r="E121" s="39" t="s">
        <v>497</v>
      </c>
    </row>
    <row r="122" spans="1:16" ht="12.75">
      <c r="A122" t="s">
        <v>49</v>
      </c>
      <c s="34" t="s">
        <v>148</v>
      </c>
      <c s="34" t="s">
        <v>543</v>
      </c>
      <c s="35" t="s">
        <v>52</v>
      </c>
      <c s="6" t="s">
        <v>544</v>
      </c>
      <c s="36" t="s">
        <v>141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297</v>
      </c>
    </row>
    <row r="125" spans="1:5" ht="12.75">
      <c r="A125" t="s">
        <v>58</v>
      </c>
      <c r="E125" s="39" t="s">
        <v>497</v>
      </c>
    </row>
    <row r="126" spans="1:16" ht="25.5">
      <c r="A126" t="s">
        <v>49</v>
      </c>
      <c s="34" t="s">
        <v>151</v>
      </c>
      <c s="34" t="s">
        <v>545</v>
      </c>
      <c s="35" t="s">
        <v>52</v>
      </c>
      <c s="6" t="s">
        <v>546</v>
      </c>
      <c s="36" t="s">
        <v>90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297</v>
      </c>
    </row>
    <row r="129" spans="1:5" ht="12.75">
      <c r="A129" t="s">
        <v>58</v>
      </c>
      <c r="E129" s="39" t="s">
        <v>497</v>
      </c>
    </row>
    <row r="130" spans="1:16" ht="12.75">
      <c r="A130" t="s">
        <v>49</v>
      </c>
      <c s="34" t="s">
        <v>154</v>
      </c>
      <c s="34" t="s">
        <v>547</v>
      </c>
      <c s="35" t="s">
        <v>52</v>
      </c>
      <c s="6" t="s">
        <v>548</v>
      </c>
      <c s="36" t="s">
        <v>272</v>
      </c>
      <c s="37">
        <v>60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336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297</v>
      </c>
    </row>
    <row r="133" spans="1:5" ht="127.5">
      <c r="A133" t="s">
        <v>58</v>
      </c>
      <c r="E133" s="39" t="s">
        <v>549</v>
      </c>
    </row>
    <row r="134" spans="1:16" ht="25.5">
      <c r="A134" t="s">
        <v>49</v>
      </c>
      <c s="34" t="s">
        <v>159</v>
      </c>
      <c s="34" t="s">
        <v>550</v>
      </c>
      <c s="35" t="s">
        <v>52</v>
      </c>
      <c s="6" t="s">
        <v>551</v>
      </c>
      <c s="36" t="s">
        <v>552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336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297</v>
      </c>
    </row>
    <row r="137" spans="1:5" ht="114.75">
      <c r="A137" t="s">
        <v>58</v>
      </c>
      <c r="E137" s="39" t="s">
        <v>337</v>
      </c>
    </row>
    <row r="138" spans="1:13" ht="12.75">
      <c r="A138" t="s">
        <v>46</v>
      </c>
      <c r="C138" s="31" t="s">
        <v>27</v>
      </c>
      <c r="E138" s="33" t="s">
        <v>553</v>
      </c>
      <c r="J138" s="32">
        <f>0</f>
      </c>
      <c s="32">
        <f>0</f>
      </c>
      <c s="32">
        <f>0+L139+L143+L147+L151+L155+L159+L163+L167+L171+L175+L179+L183+L187+L191+L195+L199+L203+L207+L211+L215+L219+L223+L227+L231+L235+L239+L243</f>
      </c>
      <c s="32">
        <f>0+M139+M143+M147+M151+M155+M159+M163+M167+M171+M175+M179+M183+M187+M191+M195+M199+M203+M207+M211+M215+M219+M223+M227+M231+M235+M239+M243</f>
      </c>
    </row>
    <row r="139" spans="1:16" ht="12.75">
      <c r="A139" t="s">
        <v>49</v>
      </c>
      <c s="34" t="s">
        <v>163</v>
      </c>
      <c s="34" t="s">
        <v>554</v>
      </c>
      <c s="35" t="s">
        <v>52</v>
      </c>
      <c s="6" t="s">
        <v>555</v>
      </c>
      <c s="36" t="s">
        <v>90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27</v>
      </c>
    </row>
    <row r="140" spans="1:5" ht="12.75">
      <c r="A140" s="35" t="s">
        <v>56</v>
      </c>
      <c r="E140" s="39" t="s">
        <v>52</v>
      </c>
    </row>
    <row r="141" spans="1:5" ht="12.75">
      <c r="A141" s="35" t="s">
        <v>57</v>
      </c>
      <c r="E141" s="40" t="s">
        <v>297</v>
      </c>
    </row>
    <row r="142" spans="1:5" ht="12.75">
      <c r="A142" t="s">
        <v>58</v>
      </c>
      <c r="E142" s="39" t="s">
        <v>497</v>
      </c>
    </row>
    <row r="143" spans="1:16" ht="12.75">
      <c r="A143" t="s">
        <v>49</v>
      </c>
      <c s="34" t="s">
        <v>166</v>
      </c>
      <c s="34" t="s">
        <v>556</v>
      </c>
      <c s="35" t="s">
        <v>52</v>
      </c>
      <c s="6" t="s">
        <v>557</v>
      </c>
      <c s="36" t="s">
        <v>90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336</v>
      </c>
      <c>
        <f>(M143*21)/100</f>
      </c>
      <c t="s">
        <v>27</v>
      </c>
    </row>
    <row r="144" spans="1:5" ht="12.75">
      <c r="A144" s="35" t="s">
        <v>56</v>
      </c>
      <c r="E144" s="39" t="s">
        <v>52</v>
      </c>
    </row>
    <row r="145" spans="1:5" ht="12.75">
      <c r="A145" s="35" t="s">
        <v>57</v>
      </c>
      <c r="E145" s="40" t="s">
        <v>297</v>
      </c>
    </row>
    <row r="146" spans="1:5" ht="102">
      <c r="A146" t="s">
        <v>58</v>
      </c>
      <c r="E146" s="39" t="s">
        <v>558</v>
      </c>
    </row>
    <row r="147" spans="1:16" ht="12.75">
      <c r="A147" t="s">
        <v>49</v>
      </c>
      <c s="34" t="s">
        <v>169</v>
      </c>
      <c s="34" t="s">
        <v>559</v>
      </c>
      <c s="35" t="s">
        <v>52</v>
      </c>
      <c s="6" t="s">
        <v>560</v>
      </c>
      <c s="36" t="s">
        <v>90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12.75">
      <c r="A148" s="35" t="s">
        <v>56</v>
      </c>
      <c r="E148" s="39" t="s">
        <v>52</v>
      </c>
    </row>
    <row r="149" spans="1:5" ht="12.75">
      <c r="A149" s="35" t="s">
        <v>57</v>
      </c>
      <c r="E149" s="40" t="s">
        <v>297</v>
      </c>
    </row>
    <row r="150" spans="1:5" ht="12.75">
      <c r="A150" t="s">
        <v>58</v>
      </c>
      <c r="E150" s="39" t="s">
        <v>497</v>
      </c>
    </row>
    <row r="151" spans="1:16" ht="25.5">
      <c r="A151" t="s">
        <v>49</v>
      </c>
      <c s="34" t="s">
        <v>172</v>
      </c>
      <c s="34" t="s">
        <v>561</v>
      </c>
      <c s="35" t="s">
        <v>52</v>
      </c>
      <c s="6" t="s">
        <v>562</v>
      </c>
      <c s="36" t="s">
        <v>90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27</v>
      </c>
    </row>
    <row r="152" spans="1:5" ht="12.75">
      <c r="A152" s="35" t="s">
        <v>56</v>
      </c>
      <c r="E152" s="39" t="s">
        <v>52</v>
      </c>
    </row>
    <row r="153" spans="1:5" ht="12.75">
      <c r="A153" s="35" t="s">
        <v>57</v>
      </c>
      <c r="E153" s="40" t="s">
        <v>297</v>
      </c>
    </row>
    <row r="154" spans="1:5" ht="12.75">
      <c r="A154" t="s">
        <v>58</v>
      </c>
      <c r="E154" s="39" t="s">
        <v>497</v>
      </c>
    </row>
    <row r="155" spans="1:16" ht="25.5">
      <c r="A155" t="s">
        <v>49</v>
      </c>
      <c s="34" t="s">
        <v>175</v>
      </c>
      <c s="34" t="s">
        <v>563</v>
      </c>
      <c s="35" t="s">
        <v>52</v>
      </c>
      <c s="6" t="s">
        <v>564</v>
      </c>
      <c s="36" t="s">
        <v>90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12.75">
      <c r="A156" s="35" t="s">
        <v>56</v>
      </c>
      <c r="E156" s="39" t="s">
        <v>52</v>
      </c>
    </row>
    <row r="157" spans="1:5" ht="12.75">
      <c r="A157" s="35" t="s">
        <v>57</v>
      </c>
      <c r="E157" s="40" t="s">
        <v>297</v>
      </c>
    </row>
    <row r="158" spans="1:5" ht="12.75">
      <c r="A158" t="s">
        <v>58</v>
      </c>
      <c r="E158" s="39" t="s">
        <v>497</v>
      </c>
    </row>
    <row r="159" spans="1:16" ht="12.75">
      <c r="A159" t="s">
        <v>49</v>
      </c>
      <c s="34" t="s">
        <v>178</v>
      </c>
      <c s="34" t="s">
        <v>565</v>
      </c>
      <c s="35" t="s">
        <v>52</v>
      </c>
      <c s="6" t="s">
        <v>566</v>
      </c>
      <c s="36" t="s">
        <v>90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12.75">
      <c r="A160" s="35" t="s">
        <v>56</v>
      </c>
      <c r="E160" s="39" t="s">
        <v>52</v>
      </c>
    </row>
    <row r="161" spans="1:5" ht="12.75">
      <c r="A161" s="35" t="s">
        <v>57</v>
      </c>
      <c r="E161" s="40" t="s">
        <v>297</v>
      </c>
    </row>
    <row r="162" spans="1:5" ht="12.75">
      <c r="A162" t="s">
        <v>58</v>
      </c>
      <c r="E162" s="39" t="s">
        <v>497</v>
      </c>
    </row>
    <row r="163" spans="1:16" ht="12.75">
      <c r="A163" t="s">
        <v>49</v>
      </c>
      <c s="34" t="s">
        <v>181</v>
      </c>
      <c s="34" t="s">
        <v>567</v>
      </c>
      <c s="35" t="s">
        <v>52</v>
      </c>
      <c s="6" t="s">
        <v>568</v>
      </c>
      <c s="36" t="s">
        <v>90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12.75">
      <c r="A164" s="35" t="s">
        <v>56</v>
      </c>
      <c r="E164" s="39" t="s">
        <v>52</v>
      </c>
    </row>
    <row r="165" spans="1:5" ht="12.75">
      <c r="A165" s="35" t="s">
        <v>57</v>
      </c>
      <c r="E165" s="40" t="s">
        <v>297</v>
      </c>
    </row>
    <row r="166" spans="1:5" ht="12.75">
      <c r="A166" t="s">
        <v>58</v>
      </c>
      <c r="E166" s="39" t="s">
        <v>497</v>
      </c>
    </row>
    <row r="167" spans="1:16" ht="12.75">
      <c r="A167" t="s">
        <v>49</v>
      </c>
      <c s="34" t="s">
        <v>184</v>
      </c>
      <c s="34" t="s">
        <v>569</v>
      </c>
      <c s="35" t="s">
        <v>52</v>
      </c>
      <c s="6" t="s">
        <v>570</v>
      </c>
      <c s="36" t="s">
        <v>90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27</v>
      </c>
    </row>
    <row r="168" spans="1:5" ht="12.75">
      <c r="A168" s="35" t="s">
        <v>56</v>
      </c>
      <c r="E168" s="39" t="s">
        <v>52</v>
      </c>
    </row>
    <row r="169" spans="1:5" ht="12.75">
      <c r="A169" s="35" t="s">
        <v>57</v>
      </c>
      <c r="E169" s="40" t="s">
        <v>297</v>
      </c>
    </row>
    <row r="170" spans="1:5" ht="12.75">
      <c r="A170" t="s">
        <v>58</v>
      </c>
      <c r="E170" s="39" t="s">
        <v>497</v>
      </c>
    </row>
    <row r="171" spans="1:16" ht="12.75">
      <c r="A171" t="s">
        <v>49</v>
      </c>
      <c s="34" t="s">
        <v>187</v>
      </c>
      <c s="34" t="s">
        <v>571</v>
      </c>
      <c s="35" t="s">
        <v>52</v>
      </c>
      <c s="6" t="s">
        <v>572</v>
      </c>
      <c s="36" t="s">
        <v>90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27</v>
      </c>
    </row>
    <row r="172" spans="1:5" ht="12.75">
      <c r="A172" s="35" t="s">
        <v>56</v>
      </c>
      <c r="E172" s="39" t="s">
        <v>52</v>
      </c>
    </row>
    <row r="173" spans="1:5" ht="12.75">
      <c r="A173" s="35" t="s">
        <v>57</v>
      </c>
      <c r="E173" s="40" t="s">
        <v>573</v>
      </c>
    </row>
    <row r="174" spans="1:5" ht="12.75">
      <c r="A174" t="s">
        <v>58</v>
      </c>
      <c r="E174" s="39" t="s">
        <v>497</v>
      </c>
    </row>
    <row r="175" spans="1:16" ht="12.75">
      <c r="A175" t="s">
        <v>49</v>
      </c>
      <c s="34" t="s">
        <v>190</v>
      </c>
      <c s="34" t="s">
        <v>574</v>
      </c>
      <c s="35" t="s">
        <v>52</v>
      </c>
      <c s="6" t="s">
        <v>575</v>
      </c>
      <c s="36" t="s">
        <v>90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55</v>
      </c>
      <c>
        <f>(M175*21)/100</f>
      </c>
      <c t="s">
        <v>27</v>
      </c>
    </row>
    <row r="176" spans="1:5" ht="12.75">
      <c r="A176" s="35" t="s">
        <v>56</v>
      </c>
      <c r="E176" s="39" t="s">
        <v>52</v>
      </c>
    </row>
    <row r="177" spans="1:5" ht="12.75">
      <c r="A177" s="35" t="s">
        <v>57</v>
      </c>
      <c r="E177" s="40" t="s">
        <v>297</v>
      </c>
    </row>
    <row r="178" spans="1:5" ht="12.75">
      <c r="A178" t="s">
        <v>58</v>
      </c>
      <c r="E178" s="39" t="s">
        <v>497</v>
      </c>
    </row>
    <row r="179" spans="1:16" ht="12.75">
      <c r="A179" t="s">
        <v>49</v>
      </c>
      <c s="34" t="s">
        <v>193</v>
      </c>
      <c s="34" t="s">
        <v>576</v>
      </c>
      <c s="35" t="s">
        <v>52</v>
      </c>
      <c s="6" t="s">
        <v>577</v>
      </c>
      <c s="36" t="s">
        <v>90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336</v>
      </c>
      <c>
        <f>(M179*21)/100</f>
      </c>
      <c t="s">
        <v>27</v>
      </c>
    </row>
    <row r="180" spans="1:5" ht="12.75">
      <c r="A180" s="35" t="s">
        <v>56</v>
      </c>
      <c r="E180" s="39" t="s">
        <v>52</v>
      </c>
    </row>
    <row r="181" spans="1:5" ht="12.75">
      <c r="A181" s="35" t="s">
        <v>57</v>
      </c>
      <c r="E181" s="40" t="s">
        <v>297</v>
      </c>
    </row>
    <row r="182" spans="1:5" ht="102">
      <c r="A182" t="s">
        <v>58</v>
      </c>
      <c r="E182" s="39" t="s">
        <v>558</v>
      </c>
    </row>
    <row r="183" spans="1:16" ht="12.75">
      <c r="A183" t="s">
        <v>49</v>
      </c>
      <c s="34" t="s">
        <v>196</v>
      </c>
      <c s="34" t="s">
        <v>578</v>
      </c>
      <c s="35" t="s">
        <v>52</v>
      </c>
      <c s="6" t="s">
        <v>579</v>
      </c>
      <c s="36" t="s">
        <v>90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55</v>
      </c>
      <c>
        <f>(M183*21)/100</f>
      </c>
      <c t="s">
        <v>27</v>
      </c>
    </row>
    <row r="184" spans="1:5" ht="12.75">
      <c r="A184" s="35" t="s">
        <v>56</v>
      </c>
      <c r="E184" s="39" t="s">
        <v>52</v>
      </c>
    </row>
    <row r="185" spans="1:5" ht="12.75">
      <c r="A185" s="35" t="s">
        <v>57</v>
      </c>
      <c r="E185" s="40" t="s">
        <v>297</v>
      </c>
    </row>
    <row r="186" spans="1:5" ht="12.75">
      <c r="A186" t="s">
        <v>58</v>
      </c>
      <c r="E186" s="39" t="s">
        <v>497</v>
      </c>
    </row>
    <row r="187" spans="1:16" ht="12.75">
      <c r="A187" t="s">
        <v>49</v>
      </c>
      <c s="34" t="s">
        <v>199</v>
      </c>
      <c s="34" t="s">
        <v>580</v>
      </c>
      <c s="35" t="s">
        <v>52</v>
      </c>
      <c s="6" t="s">
        <v>581</v>
      </c>
      <c s="36" t="s">
        <v>90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336</v>
      </c>
      <c>
        <f>(M187*21)/100</f>
      </c>
      <c t="s">
        <v>27</v>
      </c>
    </row>
    <row r="188" spans="1:5" ht="12.75">
      <c r="A188" s="35" t="s">
        <v>56</v>
      </c>
      <c r="E188" s="39" t="s">
        <v>52</v>
      </c>
    </row>
    <row r="189" spans="1:5" ht="12.75">
      <c r="A189" s="35" t="s">
        <v>57</v>
      </c>
      <c r="E189" s="40" t="s">
        <v>297</v>
      </c>
    </row>
    <row r="190" spans="1:5" ht="102">
      <c r="A190" t="s">
        <v>58</v>
      </c>
      <c r="E190" s="39" t="s">
        <v>558</v>
      </c>
    </row>
    <row r="191" spans="1:16" ht="12.75">
      <c r="A191" t="s">
        <v>49</v>
      </c>
      <c s="34" t="s">
        <v>203</v>
      </c>
      <c s="34" t="s">
        <v>582</v>
      </c>
      <c s="35" t="s">
        <v>52</v>
      </c>
      <c s="6" t="s">
        <v>583</v>
      </c>
      <c s="36" t="s">
        <v>162</v>
      </c>
      <c s="37">
        <v>0.1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55</v>
      </c>
      <c>
        <f>(M191*21)/100</f>
      </c>
      <c t="s">
        <v>27</v>
      </c>
    </row>
    <row r="192" spans="1:5" ht="12.75">
      <c r="A192" s="35" t="s">
        <v>56</v>
      </c>
      <c r="E192" s="39" t="s">
        <v>52</v>
      </c>
    </row>
    <row r="193" spans="1:5" ht="12.75">
      <c r="A193" s="35" t="s">
        <v>57</v>
      </c>
      <c r="E193" s="40" t="s">
        <v>297</v>
      </c>
    </row>
    <row r="194" spans="1:5" ht="12.75">
      <c r="A194" t="s">
        <v>58</v>
      </c>
      <c r="E194" s="39" t="s">
        <v>497</v>
      </c>
    </row>
    <row r="195" spans="1:16" ht="12.75">
      <c r="A195" t="s">
        <v>49</v>
      </c>
      <c s="34" t="s">
        <v>206</v>
      </c>
      <c s="34" t="s">
        <v>584</v>
      </c>
      <c s="35" t="s">
        <v>52</v>
      </c>
      <c s="6" t="s">
        <v>585</v>
      </c>
      <c s="36" t="s">
        <v>162</v>
      </c>
      <c s="37">
        <v>0.1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55</v>
      </c>
      <c>
        <f>(M195*21)/100</f>
      </c>
      <c t="s">
        <v>27</v>
      </c>
    </row>
    <row r="196" spans="1:5" ht="12.75">
      <c r="A196" s="35" t="s">
        <v>56</v>
      </c>
      <c r="E196" s="39" t="s">
        <v>52</v>
      </c>
    </row>
    <row r="197" spans="1:5" ht="12.75">
      <c r="A197" s="35" t="s">
        <v>57</v>
      </c>
      <c r="E197" s="40" t="s">
        <v>297</v>
      </c>
    </row>
    <row r="198" spans="1:5" ht="12.75">
      <c r="A198" t="s">
        <v>58</v>
      </c>
      <c r="E198" s="39" t="s">
        <v>497</v>
      </c>
    </row>
    <row r="199" spans="1:16" ht="12.75">
      <c r="A199" t="s">
        <v>49</v>
      </c>
      <c s="34" t="s">
        <v>209</v>
      </c>
      <c s="34" t="s">
        <v>302</v>
      </c>
      <c s="35" t="s">
        <v>52</v>
      </c>
      <c s="6" t="s">
        <v>303</v>
      </c>
      <c s="36" t="s">
        <v>162</v>
      </c>
      <c s="37">
        <v>0.04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55</v>
      </c>
      <c>
        <f>(M199*21)/100</f>
      </c>
      <c t="s">
        <v>27</v>
      </c>
    </row>
    <row r="200" spans="1:5" ht="12.75">
      <c r="A200" s="35" t="s">
        <v>56</v>
      </c>
      <c r="E200" s="39" t="s">
        <v>52</v>
      </c>
    </row>
    <row r="201" spans="1:5" ht="12.75">
      <c r="A201" s="35" t="s">
        <v>57</v>
      </c>
      <c r="E201" s="40" t="s">
        <v>297</v>
      </c>
    </row>
    <row r="202" spans="1:5" ht="12.75">
      <c r="A202" t="s">
        <v>58</v>
      </c>
      <c r="E202" s="39" t="s">
        <v>497</v>
      </c>
    </row>
    <row r="203" spans="1:16" ht="12.75">
      <c r="A203" t="s">
        <v>49</v>
      </c>
      <c s="34" t="s">
        <v>212</v>
      </c>
      <c s="34" t="s">
        <v>586</v>
      </c>
      <c s="35" t="s">
        <v>52</v>
      </c>
      <c s="6" t="s">
        <v>587</v>
      </c>
      <c s="36" t="s">
        <v>141</v>
      </c>
      <c s="37">
        <v>20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55</v>
      </c>
      <c>
        <f>(M203*21)/100</f>
      </c>
      <c t="s">
        <v>27</v>
      </c>
    </row>
    <row r="204" spans="1:5" ht="12.75">
      <c r="A204" s="35" t="s">
        <v>56</v>
      </c>
      <c r="E204" s="39" t="s">
        <v>52</v>
      </c>
    </row>
    <row r="205" spans="1:5" ht="12.75">
      <c r="A205" s="35" t="s">
        <v>57</v>
      </c>
      <c r="E205" s="40" t="s">
        <v>297</v>
      </c>
    </row>
    <row r="206" spans="1:5" ht="12.75">
      <c r="A206" t="s">
        <v>58</v>
      </c>
      <c r="E206" s="39" t="s">
        <v>497</v>
      </c>
    </row>
    <row r="207" spans="1:16" ht="12.75">
      <c r="A207" t="s">
        <v>49</v>
      </c>
      <c s="34" t="s">
        <v>215</v>
      </c>
      <c s="34" t="s">
        <v>588</v>
      </c>
      <c s="35" t="s">
        <v>52</v>
      </c>
      <c s="6" t="s">
        <v>589</v>
      </c>
      <c s="36" t="s">
        <v>141</v>
      </c>
      <c s="37">
        <v>15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55</v>
      </c>
      <c>
        <f>(M207*21)/100</f>
      </c>
      <c t="s">
        <v>27</v>
      </c>
    </row>
    <row r="208" spans="1:5" ht="12.75">
      <c r="A208" s="35" t="s">
        <v>56</v>
      </c>
      <c r="E208" s="39" t="s">
        <v>52</v>
      </c>
    </row>
    <row r="209" spans="1:5" ht="12.75">
      <c r="A209" s="35" t="s">
        <v>57</v>
      </c>
      <c r="E209" s="40" t="s">
        <v>297</v>
      </c>
    </row>
    <row r="210" spans="1:5" ht="12.75">
      <c r="A210" t="s">
        <v>58</v>
      </c>
      <c r="E210" s="39" t="s">
        <v>497</v>
      </c>
    </row>
    <row r="211" spans="1:16" ht="12.75">
      <c r="A211" t="s">
        <v>49</v>
      </c>
      <c s="34" t="s">
        <v>218</v>
      </c>
      <c s="34" t="s">
        <v>539</v>
      </c>
      <c s="35" t="s">
        <v>52</v>
      </c>
      <c s="6" t="s">
        <v>540</v>
      </c>
      <c s="36" t="s">
        <v>141</v>
      </c>
      <c s="37">
        <v>10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55</v>
      </c>
      <c>
        <f>(M211*21)/100</f>
      </c>
      <c t="s">
        <v>27</v>
      </c>
    </row>
    <row r="212" spans="1:5" ht="12.75">
      <c r="A212" s="35" t="s">
        <v>56</v>
      </c>
      <c r="E212" s="39" t="s">
        <v>52</v>
      </c>
    </row>
    <row r="213" spans="1:5" ht="12.75">
      <c r="A213" s="35" t="s">
        <v>57</v>
      </c>
      <c r="E213" s="40" t="s">
        <v>297</v>
      </c>
    </row>
    <row r="214" spans="1:5" ht="12.75">
      <c r="A214" t="s">
        <v>58</v>
      </c>
      <c r="E214" s="39" t="s">
        <v>497</v>
      </c>
    </row>
    <row r="215" spans="1:16" ht="25.5">
      <c r="A215" t="s">
        <v>49</v>
      </c>
      <c s="34" t="s">
        <v>221</v>
      </c>
      <c s="34" t="s">
        <v>541</v>
      </c>
      <c s="35" t="s">
        <v>52</v>
      </c>
      <c s="6" t="s">
        <v>542</v>
      </c>
      <c s="36" t="s">
        <v>90</v>
      </c>
      <c s="37">
        <v>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55</v>
      </c>
      <c>
        <f>(M215*21)/100</f>
      </c>
      <c t="s">
        <v>27</v>
      </c>
    </row>
    <row r="216" spans="1:5" ht="12.75">
      <c r="A216" s="35" t="s">
        <v>56</v>
      </c>
      <c r="E216" s="39" t="s">
        <v>52</v>
      </c>
    </row>
    <row r="217" spans="1:5" ht="12.75">
      <c r="A217" s="35" t="s">
        <v>57</v>
      </c>
      <c r="E217" s="40" t="s">
        <v>297</v>
      </c>
    </row>
    <row r="218" spans="1:5" ht="12.75">
      <c r="A218" t="s">
        <v>58</v>
      </c>
      <c r="E218" s="39" t="s">
        <v>497</v>
      </c>
    </row>
    <row r="219" spans="1:16" ht="25.5">
      <c r="A219" t="s">
        <v>49</v>
      </c>
      <c s="34" t="s">
        <v>224</v>
      </c>
      <c s="34" t="s">
        <v>590</v>
      </c>
      <c s="35" t="s">
        <v>52</v>
      </c>
      <c s="6" t="s">
        <v>591</v>
      </c>
      <c s="36" t="s">
        <v>141</v>
      </c>
      <c s="37">
        <v>5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55</v>
      </c>
      <c>
        <f>(M219*21)/100</f>
      </c>
      <c t="s">
        <v>27</v>
      </c>
    </row>
    <row r="220" spans="1:5" ht="12.75">
      <c r="A220" s="35" t="s">
        <v>56</v>
      </c>
      <c r="E220" s="39" t="s">
        <v>52</v>
      </c>
    </row>
    <row r="221" spans="1:5" ht="12.75">
      <c r="A221" s="35" t="s">
        <v>57</v>
      </c>
      <c r="E221" s="40" t="s">
        <v>297</v>
      </c>
    </row>
    <row r="222" spans="1:5" ht="12.75">
      <c r="A222" t="s">
        <v>58</v>
      </c>
      <c r="E222" s="39" t="s">
        <v>59</v>
      </c>
    </row>
    <row r="223" spans="1:16" ht="25.5">
      <c r="A223" t="s">
        <v>49</v>
      </c>
      <c s="34" t="s">
        <v>227</v>
      </c>
      <c s="34" t="s">
        <v>370</v>
      </c>
      <c s="35" t="s">
        <v>52</v>
      </c>
      <c s="6" t="s">
        <v>371</v>
      </c>
      <c s="36" t="s">
        <v>90</v>
      </c>
      <c s="37">
        <v>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55</v>
      </c>
      <c>
        <f>(M223*21)/100</f>
      </c>
      <c t="s">
        <v>27</v>
      </c>
    </row>
    <row r="224" spans="1:5" ht="12.75">
      <c r="A224" s="35" t="s">
        <v>56</v>
      </c>
      <c r="E224" s="39" t="s">
        <v>52</v>
      </c>
    </row>
    <row r="225" spans="1:5" ht="12.75">
      <c r="A225" s="35" t="s">
        <v>57</v>
      </c>
      <c r="E225" s="40" t="s">
        <v>297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230</v>
      </c>
      <c s="34" t="s">
        <v>528</v>
      </c>
      <c s="35" t="s">
        <v>52</v>
      </c>
      <c s="6" t="s">
        <v>529</v>
      </c>
      <c s="36" t="s">
        <v>90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55</v>
      </c>
      <c>
        <f>(M227*21)/100</f>
      </c>
      <c t="s">
        <v>27</v>
      </c>
    </row>
    <row r="228" spans="1:5" ht="12.75">
      <c r="A228" s="35" t="s">
        <v>56</v>
      </c>
      <c r="E228" s="39" t="s">
        <v>52</v>
      </c>
    </row>
    <row r="229" spans="1:5" ht="12.75">
      <c r="A229" s="35" t="s">
        <v>57</v>
      </c>
      <c r="E229" s="40" t="s">
        <v>297</v>
      </c>
    </row>
    <row r="230" spans="1:5" ht="12.75">
      <c r="A230" t="s">
        <v>58</v>
      </c>
      <c r="E230" s="39" t="s">
        <v>497</v>
      </c>
    </row>
    <row r="231" spans="1:16" ht="25.5">
      <c r="A231" t="s">
        <v>49</v>
      </c>
      <c s="34" t="s">
        <v>233</v>
      </c>
      <c s="34" t="s">
        <v>592</v>
      </c>
      <c s="35" t="s">
        <v>52</v>
      </c>
      <c s="6" t="s">
        <v>593</v>
      </c>
      <c s="36" t="s">
        <v>90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55</v>
      </c>
      <c>
        <f>(M231*21)/100</f>
      </c>
      <c t="s">
        <v>27</v>
      </c>
    </row>
    <row r="232" spans="1:5" ht="12.75">
      <c r="A232" s="35" t="s">
        <v>56</v>
      </c>
      <c r="E232" s="39" t="s">
        <v>52</v>
      </c>
    </row>
    <row r="233" spans="1:5" ht="12.75">
      <c r="A233" s="35" t="s">
        <v>57</v>
      </c>
      <c r="E233" s="40" t="s">
        <v>297</v>
      </c>
    </row>
    <row r="234" spans="1:5" ht="12.75">
      <c r="A234" t="s">
        <v>58</v>
      </c>
      <c r="E234" s="39" t="s">
        <v>497</v>
      </c>
    </row>
    <row r="235" spans="1:16" ht="12.75">
      <c r="A235" t="s">
        <v>49</v>
      </c>
      <c s="34" t="s">
        <v>236</v>
      </c>
      <c s="34" t="s">
        <v>594</v>
      </c>
      <c s="35" t="s">
        <v>52</v>
      </c>
      <c s="6" t="s">
        <v>595</v>
      </c>
      <c s="36" t="s">
        <v>90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55</v>
      </c>
      <c>
        <f>(M235*21)/100</f>
      </c>
      <c t="s">
        <v>27</v>
      </c>
    </row>
    <row r="236" spans="1:5" ht="12.75">
      <c r="A236" s="35" t="s">
        <v>56</v>
      </c>
      <c r="E236" s="39" t="s">
        <v>52</v>
      </c>
    </row>
    <row r="237" spans="1:5" ht="12.75">
      <c r="A237" s="35" t="s">
        <v>57</v>
      </c>
      <c r="E237" s="40" t="s">
        <v>297</v>
      </c>
    </row>
    <row r="238" spans="1:5" ht="12.75">
      <c r="A238" t="s">
        <v>58</v>
      </c>
      <c r="E238" s="39" t="s">
        <v>497</v>
      </c>
    </row>
    <row r="239" spans="1:16" ht="12.75">
      <c r="A239" t="s">
        <v>49</v>
      </c>
      <c s="34" t="s">
        <v>239</v>
      </c>
      <c s="34" t="s">
        <v>596</v>
      </c>
      <c s="35" t="s">
        <v>52</v>
      </c>
      <c s="6" t="s">
        <v>597</v>
      </c>
      <c s="36" t="s">
        <v>90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55</v>
      </c>
      <c>
        <f>(M239*21)/100</f>
      </c>
      <c t="s">
        <v>27</v>
      </c>
    </row>
    <row r="240" spans="1:5" ht="12.75">
      <c r="A240" s="35" t="s">
        <v>56</v>
      </c>
      <c r="E240" s="39" t="s">
        <v>52</v>
      </c>
    </row>
    <row r="241" spans="1:5" ht="12.75">
      <c r="A241" s="35" t="s">
        <v>57</v>
      </c>
      <c r="E241" s="40" t="s">
        <v>297</v>
      </c>
    </row>
    <row r="242" spans="1:5" ht="12.75">
      <c r="A242" t="s">
        <v>58</v>
      </c>
      <c r="E242" s="39" t="s">
        <v>497</v>
      </c>
    </row>
    <row r="243" spans="1:16" ht="25.5">
      <c r="A243" t="s">
        <v>49</v>
      </c>
      <c s="34" t="s">
        <v>242</v>
      </c>
      <c s="34" t="s">
        <v>598</v>
      </c>
      <c s="35" t="s">
        <v>52</v>
      </c>
      <c s="6" t="s">
        <v>599</v>
      </c>
      <c s="36" t="s">
        <v>90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55</v>
      </c>
      <c>
        <f>(M243*21)/100</f>
      </c>
      <c t="s">
        <v>27</v>
      </c>
    </row>
    <row r="244" spans="1:5" ht="12.75">
      <c r="A244" s="35" t="s">
        <v>56</v>
      </c>
      <c r="E244" s="39" t="s">
        <v>52</v>
      </c>
    </row>
    <row r="245" spans="1:5" ht="12.75">
      <c r="A245" s="35" t="s">
        <v>57</v>
      </c>
      <c r="E245" s="40" t="s">
        <v>297</v>
      </c>
    </row>
    <row r="246" spans="1:5" ht="12.75">
      <c r="A246" t="s">
        <v>58</v>
      </c>
      <c r="E246" s="39" t="s">
        <v>497</v>
      </c>
    </row>
    <row r="247" spans="1:13" ht="12.75">
      <c r="A247" t="s">
        <v>46</v>
      </c>
      <c r="C247" s="31" t="s">
        <v>26</v>
      </c>
      <c r="E247" s="33" t="s">
        <v>600</v>
      </c>
      <c r="J247" s="32">
        <f>0</f>
      </c>
      <c s="32">
        <f>0</f>
      </c>
      <c s="32">
        <f>0+L248+L252+L256+L260+L264+L268+L272+L276+L280+L284+L288+L292+L296+L300+L304+L308+L312+L316+L320+L324+L328+L332+L336+L340+L344+L348+L352+L356+L360+L364+L368+L372+L376+L380+L384+L388+L392+L396+L400+L404+L408+L412+L416+L420+L424+L428</f>
      </c>
      <c s="32">
        <f>0+M248+M252+M256+M260+M264+M268+M272+M276+M280+M284+M288+M292+M296+M300+M304+M308+M312+M316+M320+M324+M328+M332+M336+M340+M344+M348+M352+M356+M360+M364+M368+M372+M376+M380+M384+M388+M392+M396+M400+M404+M408+M412+M416+M420+M424+M428</f>
      </c>
    </row>
    <row r="248" spans="1:16" ht="12.75">
      <c r="A248" t="s">
        <v>49</v>
      </c>
      <c s="34" t="s">
        <v>245</v>
      </c>
      <c s="34" t="s">
        <v>601</v>
      </c>
      <c s="35" t="s">
        <v>52</v>
      </c>
      <c s="6" t="s">
        <v>602</v>
      </c>
      <c s="36" t="s">
        <v>90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336</v>
      </c>
      <c>
        <f>(M248*21)/100</f>
      </c>
      <c t="s">
        <v>27</v>
      </c>
    </row>
    <row r="249" spans="1:5" ht="12.75">
      <c r="A249" s="35" t="s">
        <v>56</v>
      </c>
      <c r="E249" s="39" t="s">
        <v>52</v>
      </c>
    </row>
    <row r="250" spans="1:5" ht="12.75">
      <c r="A250" s="35" t="s">
        <v>57</v>
      </c>
      <c r="E250" s="40" t="s">
        <v>297</v>
      </c>
    </row>
    <row r="251" spans="1:5" ht="102">
      <c r="A251" t="s">
        <v>58</v>
      </c>
      <c r="E251" s="39" t="s">
        <v>603</v>
      </c>
    </row>
    <row r="252" spans="1:16" ht="12.75">
      <c r="A252" t="s">
        <v>49</v>
      </c>
      <c s="34" t="s">
        <v>248</v>
      </c>
      <c s="34" t="s">
        <v>604</v>
      </c>
      <c s="35" t="s">
        <v>52</v>
      </c>
      <c s="6" t="s">
        <v>605</v>
      </c>
      <c s="36" t="s">
        <v>90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27</v>
      </c>
    </row>
    <row r="253" spans="1:5" ht="12.75">
      <c r="A253" s="35" t="s">
        <v>56</v>
      </c>
      <c r="E253" s="39" t="s">
        <v>52</v>
      </c>
    </row>
    <row r="254" spans="1:5" ht="12.75">
      <c r="A254" s="35" t="s">
        <v>57</v>
      </c>
      <c r="E254" s="40" t="s">
        <v>297</v>
      </c>
    </row>
    <row r="255" spans="1:5" ht="12.75">
      <c r="A255" t="s">
        <v>58</v>
      </c>
      <c r="E255" s="39" t="s">
        <v>59</v>
      </c>
    </row>
    <row r="256" spans="1:16" ht="12.75">
      <c r="A256" t="s">
        <v>49</v>
      </c>
      <c s="34" t="s">
        <v>251</v>
      </c>
      <c s="34" t="s">
        <v>606</v>
      </c>
      <c s="35" t="s">
        <v>52</v>
      </c>
      <c s="6" t="s">
        <v>607</v>
      </c>
      <c s="36" t="s">
        <v>90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27</v>
      </c>
    </row>
    <row r="257" spans="1:5" ht="12.75">
      <c r="A257" s="35" t="s">
        <v>56</v>
      </c>
      <c r="E257" s="39" t="s">
        <v>52</v>
      </c>
    </row>
    <row r="258" spans="1:5" ht="12.75">
      <c r="A258" s="35" t="s">
        <v>57</v>
      </c>
      <c r="E258" s="40" t="s">
        <v>297</v>
      </c>
    </row>
    <row r="259" spans="1:5" ht="12.75">
      <c r="A259" t="s">
        <v>58</v>
      </c>
      <c r="E259" s="39" t="s">
        <v>59</v>
      </c>
    </row>
    <row r="260" spans="1:16" ht="12.75">
      <c r="A260" t="s">
        <v>49</v>
      </c>
      <c s="34" t="s">
        <v>254</v>
      </c>
      <c s="34" t="s">
        <v>608</v>
      </c>
      <c s="35" t="s">
        <v>52</v>
      </c>
      <c s="6" t="s">
        <v>609</v>
      </c>
      <c s="36" t="s">
        <v>90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27</v>
      </c>
    </row>
    <row r="261" spans="1:5" ht="12.75">
      <c r="A261" s="35" t="s">
        <v>56</v>
      </c>
      <c r="E261" s="39" t="s">
        <v>52</v>
      </c>
    </row>
    <row r="262" spans="1:5" ht="12.75">
      <c r="A262" s="35" t="s">
        <v>57</v>
      </c>
      <c r="E262" s="40" t="s">
        <v>297</v>
      </c>
    </row>
    <row r="263" spans="1:5" ht="12.75">
      <c r="A263" t="s">
        <v>58</v>
      </c>
      <c r="E263" s="39" t="s">
        <v>59</v>
      </c>
    </row>
    <row r="264" spans="1:16" ht="12.75">
      <c r="A264" t="s">
        <v>49</v>
      </c>
      <c s="34" t="s">
        <v>257</v>
      </c>
      <c s="34" t="s">
        <v>610</v>
      </c>
      <c s="35" t="s">
        <v>52</v>
      </c>
      <c s="6" t="s">
        <v>611</v>
      </c>
      <c s="36" t="s">
        <v>90</v>
      </c>
      <c s="37">
        <v>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27</v>
      </c>
    </row>
    <row r="265" spans="1:5" ht="12.75">
      <c r="A265" s="35" t="s">
        <v>56</v>
      </c>
      <c r="E265" s="39" t="s">
        <v>52</v>
      </c>
    </row>
    <row r="266" spans="1:5" ht="12.75">
      <c r="A266" s="35" t="s">
        <v>57</v>
      </c>
      <c r="E266" s="40" t="s">
        <v>297</v>
      </c>
    </row>
    <row r="267" spans="1:5" ht="12.75">
      <c r="A267" t="s">
        <v>58</v>
      </c>
      <c r="E267" s="39" t="s">
        <v>59</v>
      </c>
    </row>
    <row r="268" spans="1:16" ht="12.75">
      <c r="A268" t="s">
        <v>49</v>
      </c>
      <c s="34" t="s">
        <v>260</v>
      </c>
      <c s="34" t="s">
        <v>612</v>
      </c>
      <c s="35" t="s">
        <v>52</v>
      </c>
      <c s="6" t="s">
        <v>613</v>
      </c>
      <c s="36" t="s">
        <v>90</v>
      </c>
      <c s="37">
        <v>10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27</v>
      </c>
    </row>
    <row r="269" spans="1:5" ht="12.75">
      <c r="A269" s="35" t="s">
        <v>56</v>
      </c>
      <c r="E269" s="39" t="s">
        <v>52</v>
      </c>
    </row>
    <row r="270" spans="1:5" ht="12.75">
      <c r="A270" s="35" t="s">
        <v>57</v>
      </c>
      <c r="E270" s="40" t="s">
        <v>297</v>
      </c>
    </row>
    <row r="271" spans="1:5" ht="12.75">
      <c r="A271" t="s">
        <v>58</v>
      </c>
      <c r="E271" s="39" t="s">
        <v>59</v>
      </c>
    </row>
    <row r="272" spans="1:16" ht="12.75">
      <c r="A272" t="s">
        <v>49</v>
      </c>
      <c s="34" t="s">
        <v>263</v>
      </c>
      <c s="34" t="s">
        <v>614</v>
      </c>
      <c s="35" t="s">
        <v>52</v>
      </c>
      <c s="6" t="s">
        <v>615</v>
      </c>
      <c s="36" t="s">
        <v>90</v>
      </c>
      <c s="37">
        <v>3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502</v>
      </c>
      <c>
        <f>(M272*21)/100</f>
      </c>
      <c t="s">
        <v>27</v>
      </c>
    </row>
    <row r="273" spans="1:5" ht="12.75">
      <c r="A273" s="35" t="s">
        <v>56</v>
      </c>
      <c r="E273" s="39" t="s">
        <v>52</v>
      </c>
    </row>
    <row r="274" spans="1:5" ht="12.75">
      <c r="A274" s="35" t="s">
        <v>57</v>
      </c>
      <c r="E274" s="40" t="s">
        <v>297</v>
      </c>
    </row>
    <row r="275" spans="1:5" ht="140.25">
      <c r="A275" t="s">
        <v>58</v>
      </c>
      <c r="E275" s="39" t="s">
        <v>616</v>
      </c>
    </row>
    <row r="276" spans="1:16" ht="12.75">
      <c r="A276" t="s">
        <v>49</v>
      </c>
      <c s="34" t="s">
        <v>266</v>
      </c>
      <c s="34" t="s">
        <v>617</v>
      </c>
      <c s="35" t="s">
        <v>52</v>
      </c>
      <c s="6" t="s">
        <v>618</v>
      </c>
      <c s="36" t="s">
        <v>90</v>
      </c>
      <c s="37">
        <v>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27</v>
      </c>
    </row>
    <row r="277" spans="1:5" ht="12.75">
      <c r="A277" s="35" t="s">
        <v>56</v>
      </c>
      <c r="E277" s="39" t="s">
        <v>52</v>
      </c>
    </row>
    <row r="278" spans="1:5" ht="12.75">
      <c r="A278" s="35" t="s">
        <v>57</v>
      </c>
      <c r="E278" s="40" t="s">
        <v>297</v>
      </c>
    </row>
    <row r="279" spans="1:5" ht="12.75">
      <c r="A279" t="s">
        <v>58</v>
      </c>
      <c r="E279" s="39" t="s">
        <v>59</v>
      </c>
    </row>
    <row r="280" spans="1:16" ht="12.75">
      <c r="A280" t="s">
        <v>49</v>
      </c>
      <c s="34" t="s">
        <v>269</v>
      </c>
      <c s="34" t="s">
        <v>619</v>
      </c>
      <c s="35" t="s">
        <v>52</v>
      </c>
      <c s="6" t="s">
        <v>620</v>
      </c>
      <c s="36" t="s">
        <v>90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502</v>
      </c>
      <c>
        <f>(M280*21)/100</f>
      </c>
      <c t="s">
        <v>27</v>
      </c>
    </row>
    <row r="281" spans="1:5" ht="12.75">
      <c r="A281" s="35" t="s">
        <v>56</v>
      </c>
      <c r="E281" s="39" t="s">
        <v>52</v>
      </c>
    </row>
    <row r="282" spans="1:5" ht="12.75">
      <c r="A282" s="35" t="s">
        <v>57</v>
      </c>
      <c r="E282" s="40" t="s">
        <v>297</v>
      </c>
    </row>
    <row r="283" spans="1:5" ht="140.25">
      <c r="A283" t="s">
        <v>58</v>
      </c>
      <c r="E283" s="39" t="s">
        <v>616</v>
      </c>
    </row>
    <row r="284" spans="1:16" ht="12.75">
      <c r="A284" t="s">
        <v>49</v>
      </c>
      <c s="34" t="s">
        <v>273</v>
      </c>
      <c s="34" t="s">
        <v>621</v>
      </c>
      <c s="35" t="s">
        <v>52</v>
      </c>
      <c s="6" t="s">
        <v>622</v>
      </c>
      <c s="36" t="s">
        <v>90</v>
      </c>
      <c s="37">
        <v>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502</v>
      </c>
      <c>
        <f>(M284*21)/100</f>
      </c>
      <c t="s">
        <v>27</v>
      </c>
    </row>
    <row r="285" spans="1:5" ht="12.75">
      <c r="A285" s="35" t="s">
        <v>56</v>
      </c>
      <c r="E285" s="39" t="s">
        <v>52</v>
      </c>
    </row>
    <row r="286" spans="1:5" ht="12.75">
      <c r="A286" s="35" t="s">
        <v>57</v>
      </c>
      <c r="E286" s="40" t="s">
        <v>297</v>
      </c>
    </row>
    <row r="287" spans="1:5" ht="12.75">
      <c r="A287" t="s">
        <v>58</v>
      </c>
      <c r="E287" s="39" t="s">
        <v>59</v>
      </c>
    </row>
    <row r="288" spans="1:16" ht="12.75">
      <c r="A288" t="s">
        <v>49</v>
      </c>
      <c s="34" t="s">
        <v>276</v>
      </c>
      <c s="34" t="s">
        <v>623</v>
      </c>
      <c s="35" t="s">
        <v>52</v>
      </c>
      <c s="6" t="s">
        <v>624</v>
      </c>
      <c s="36" t="s">
        <v>90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502</v>
      </c>
      <c>
        <f>(M288*21)/100</f>
      </c>
      <c t="s">
        <v>27</v>
      </c>
    </row>
    <row r="289" spans="1:5" ht="12.75">
      <c r="A289" s="35" t="s">
        <v>56</v>
      </c>
      <c r="E289" s="39" t="s">
        <v>52</v>
      </c>
    </row>
    <row r="290" spans="1:5" ht="12.75">
      <c r="A290" s="35" t="s">
        <v>57</v>
      </c>
      <c r="E290" s="40" t="s">
        <v>297</v>
      </c>
    </row>
    <row r="291" spans="1:5" ht="153">
      <c r="A291" t="s">
        <v>58</v>
      </c>
      <c r="E291" s="39" t="s">
        <v>625</v>
      </c>
    </row>
    <row r="292" spans="1:16" ht="12.75">
      <c r="A292" t="s">
        <v>49</v>
      </c>
      <c s="34" t="s">
        <v>130</v>
      </c>
      <c s="34" t="s">
        <v>626</v>
      </c>
      <c s="35" t="s">
        <v>52</v>
      </c>
      <c s="6" t="s">
        <v>627</v>
      </c>
      <c s="36" t="s">
        <v>90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502</v>
      </c>
      <c>
        <f>(M292*21)/100</f>
      </c>
      <c t="s">
        <v>27</v>
      </c>
    </row>
    <row r="293" spans="1:5" ht="12.75">
      <c r="A293" s="35" t="s">
        <v>56</v>
      </c>
      <c r="E293" s="39" t="s">
        <v>52</v>
      </c>
    </row>
    <row r="294" spans="1:5" ht="12.75">
      <c r="A294" s="35" t="s">
        <v>57</v>
      </c>
      <c r="E294" s="40" t="s">
        <v>297</v>
      </c>
    </row>
    <row r="295" spans="1:5" ht="76.5">
      <c r="A295" t="s">
        <v>58</v>
      </c>
      <c r="E295" s="39" t="s">
        <v>628</v>
      </c>
    </row>
    <row r="296" spans="1:16" ht="12.75">
      <c r="A296" t="s">
        <v>49</v>
      </c>
      <c s="34" t="s">
        <v>281</v>
      </c>
      <c s="34" t="s">
        <v>629</v>
      </c>
      <c s="35" t="s">
        <v>52</v>
      </c>
      <c s="6" t="s">
        <v>630</v>
      </c>
      <c s="36" t="s">
        <v>90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502</v>
      </c>
      <c>
        <f>(M296*21)/100</f>
      </c>
      <c t="s">
        <v>27</v>
      </c>
    </row>
    <row r="297" spans="1:5" ht="12.75">
      <c r="A297" s="35" t="s">
        <v>56</v>
      </c>
      <c r="E297" s="39" t="s">
        <v>52</v>
      </c>
    </row>
    <row r="298" spans="1:5" ht="12.75">
      <c r="A298" s="35" t="s">
        <v>57</v>
      </c>
      <c r="E298" s="40" t="s">
        <v>297</v>
      </c>
    </row>
    <row r="299" spans="1:5" ht="140.25">
      <c r="A299" t="s">
        <v>58</v>
      </c>
      <c r="E299" s="39" t="s">
        <v>631</v>
      </c>
    </row>
    <row r="300" spans="1:16" ht="12.75">
      <c r="A300" t="s">
        <v>49</v>
      </c>
      <c s="34" t="s">
        <v>284</v>
      </c>
      <c s="34" t="s">
        <v>632</v>
      </c>
      <c s="35" t="s">
        <v>52</v>
      </c>
      <c s="6" t="s">
        <v>633</v>
      </c>
      <c s="36" t="s">
        <v>90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502</v>
      </c>
      <c>
        <f>(M300*21)/100</f>
      </c>
      <c t="s">
        <v>27</v>
      </c>
    </row>
    <row r="301" spans="1:5" ht="12.75">
      <c r="A301" s="35" t="s">
        <v>56</v>
      </c>
      <c r="E301" s="39" t="s">
        <v>52</v>
      </c>
    </row>
    <row r="302" spans="1:5" ht="12.75">
      <c r="A302" s="35" t="s">
        <v>57</v>
      </c>
      <c r="E302" s="40" t="s">
        <v>297</v>
      </c>
    </row>
    <row r="303" spans="1:5" ht="76.5">
      <c r="A303" t="s">
        <v>58</v>
      </c>
      <c r="E303" s="39" t="s">
        <v>634</v>
      </c>
    </row>
    <row r="304" spans="1:16" ht="12.75">
      <c r="A304" t="s">
        <v>49</v>
      </c>
      <c s="34" t="s">
        <v>394</v>
      </c>
      <c s="34" t="s">
        <v>635</v>
      </c>
      <c s="35" t="s">
        <v>52</v>
      </c>
      <c s="6" t="s">
        <v>636</v>
      </c>
      <c s="36" t="s">
        <v>90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502</v>
      </c>
      <c>
        <f>(M304*21)/100</f>
      </c>
      <c t="s">
        <v>27</v>
      </c>
    </row>
    <row r="305" spans="1:5" ht="12.75">
      <c r="A305" s="35" t="s">
        <v>56</v>
      </c>
      <c r="E305" s="39" t="s">
        <v>52</v>
      </c>
    </row>
    <row r="306" spans="1:5" ht="12.75">
      <c r="A306" s="35" t="s">
        <v>57</v>
      </c>
      <c r="E306" s="40" t="s">
        <v>297</v>
      </c>
    </row>
    <row r="307" spans="1:5" ht="76.5">
      <c r="A307" t="s">
        <v>58</v>
      </c>
      <c r="E307" s="39" t="s">
        <v>637</v>
      </c>
    </row>
    <row r="308" spans="1:16" ht="12.75">
      <c r="A308" t="s">
        <v>49</v>
      </c>
      <c s="34" t="s">
        <v>397</v>
      </c>
      <c s="34" t="s">
        <v>638</v>
      </c>
      <c s="35" t="s">
        <v>52</v>
      </c>
      <c s="6" t="s">
        <v>639</v>
      </c>
      <c s="36" t="s">
        <v>90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502</v>
      </c>
      <c>
        <f>(M308*21)/100</f>
      </c>
      <c t="s">
        <v>27</v>
      </c>
    </row>
    <row r="309" spans="1:5" ht="12.75">
      <c r="A309" s="35" t="s">
        <v>56</v>
      </c>
      <c r="E309" s="39" t="s">
        <v>52</v>
      </c>
    </row>
    <row r="310" spans="1:5" ht="12.75">
      <c r="A310" s="35" t="s">
        <v>57</v>
      </c>
      <c r="E310" s="40" t="s">
        <v>297</v>
      </c>
    </row>
    <row r="311" spans="1:5" ht="102">
      <c r="A311" t="s">
        <v>58</v>
      </c>
      <c r="E311" s="39" t="s">
        <v>640</v>
      </c>
    </row>
    <row r="312" spans="1:16" ht="12.75">
      <c r="A312" t="s">
        <v>49</v>
      </c>
      <c s="34" t="s">
        <v>157</v>
      </c>
      <c s="34" t="s">
        <v>641</v>
      </c>
      <c s="35" t="s">
        <v>52</v>
      </c>
      <c s="6" t="s">
        <v>642</v>
      </c>
      <c s="36" t="s">
        <v>90</v>
      </c>
      <c s="37">
        <v>2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502</v>
      </c>
      <c>
        <f>(M312*21)/100</f>
      </c>
      <c t="s">
        <v>27</v>
      </c>
    </row>
    <row r="313" spans="1:5" ht="12.75">
      <c r="A313" s="35" t="s">
        <v>56</v>
      </c>
      <c r="E313" s="39" t="s">
        <v>52</v>
      </c>
    </row>
    <row r="314" spans="1:5" ht="12.75">
      <c r="A314" s="35" t="s">
        <v>57</v>
      </c>
      <c r="E314" s="40" t="s">
        <v>297</v>
      </c>
    </row>
    <row r="315" spans="1:5" ht="114.75">
      <c r="A315" t="s">
        <v>58</v>
      </c>
      <c r="E315" s="39" t="s">
        <v>643</v>
      </c>
    </row>
    <row r="316" spans="1:16" ht="12.75">
      <c r="A316" t="s">
        <v>49</v>
      </c>
      <c s="34" t="s">
        <v>403</v>
      </c>
      <c s="34" t="s">
        <v>644</v>
      </c>
      <c s="35" t="s">
        <v>52</v>
      </c>
      <c s="6" t="s">
        <v>645</v>
      </c>
      <c s="36" t="s">
        <v>90</v>
      </c>
      <c s="37">
        <v>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502</v>
      </c>
      <c>
        <f>(M316*21)/100</f>
      </c>
      <c t="s">
        <v>27</v>
      </c>
    </row>
    <row r="317" spans="1:5" ht="12.75">
      <c r="A317" s="35" t="s">
        <v>56</v>
      </c>
      <c r="E317" s="39" t="s">
        <v>52</v>
      </c>
    </row>
    <row r="318" spans="1:5" ht="12.75">
      <c r="A318" s="35" t="s">
        <v>57</v>
      </c>
      <c r="E318" s="40" t="s">
        <v>297</v>
      </c>
    </row>
    <row r="319" spans="1:5" ht="114.75">
      <c r="A319" t="s">
        <v>58</v>
      </c>
      <c r="E319" s="39" t="s">
        <v>646</v>
      </c>
    </row>
    <row r="320" spans="1:16" ht="12.75">
      <c r="A320" t="s">
        <v>49</v>
      </c>
      <c s="34" t="s">
        <v>406</v>
      </c>
      <c s="34" t="s">
        <v>647</v>
      </c>
      <c s="35" t="s">
        <v>52</v>
      </c>
      <c s="6" t="s">
        <v>648</v>
      </c>
      <c s="36" t="s">
        <v>90</v>
      </c>
      <c s="37">
        <v>2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502</v>
      </c>
      <c>
        <f>(M320*21)/100</f>
      </c>
      <c t="s">
        <v>27</v>
      </c>
    </row>
    <row r="321" spans="1:5" ht="12.75">
      <c r="A321" s="35" t="s">
        <v>56</v>
      </c>
      <c r="E321" s="39" t="s">
        <v>52</v>
      </c>
    </row>
    <row r="322" spans="1:5" ht="12.75">
      <c r="A322" s="35" t="s">
        <v>57</v>
      </c>
      <c r="E322" s="40" t="s">
        <v>297</v>
      </c>
    </row>
    <row r="323" spans="1:5" ht="114.75">
      <c r="A323" t="s">
        <v>58</v>
      </c>
      <c r="E323" s="39" t="s">
        <v>649</v>
      </c>
    </row>
    <row r="324" spans="1:16" ht="12.75">
      <c r="A324" t="s">
        <v>49</v>
      </c>
      <c s="34" t="s">
        <v>409</v>
      </c>
      <c s="34" t="s">
        <v>650</v>
      </c>
      <c s="35" t="s">
        <v>52</v>
      </c>
      <c s="6" t="s">
        <v>651</v>
      </c>
      <c s="36" t="s">
        <v>90</v>
      </c>
      <c s="37">
        <v>2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502</v>
      </c>
      <c>
        <f>(M324*21)/100</f>
      </c>
      <c t="s">
        <v>27</v>
      </c>
    </row>
    <row r="325" spans="1:5" ht="12.75">
      <c r="A325" s="35" t="s">
        <v>56</v>
      </c>
      <c r="E325" s="39" t="s">
        <v>52</v>
      </c>
    </row>
    <row r="326" spans="1:5" ht="12.75">
      <c r="A326" s="35" t="s">
        <v>57</v>
      </c>
      <c r="E326" s="40" t="s">
        <v>297</v>
      </c>
    </row>
    <row r="327" spans="1:5" ht="76.5">
      <c r="A327" t="s">
        <v>58</v>
      </c>
      <c r="E327" s="39" t="s">
        <v>652</v>
      </c>
    </row>
    <row r="328" spans="1:16" ht="12.75">
      <c r="A328" t="s">
        <v>49</v>
      </c>
      <c s="34" t="s">
        <v>412</v>
      </c>
      <c s="34" t="s">
        <v>653</v>
      </c>
      <c s="35" t="s">
        <v>52</v>
      </c>
      <c s="6" t="s">
        <v>654</v>
      </c>
      <c s="36" t="s">
        <v>90</v>
      </c>
      <c s="37">
        <v>5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502</v>
      </c>
      <c>
        <f>(M328*21)/100</f>
      </c>
      <c t="s">
        <v>27</v>
      </c>
    </row>
    <row r="329" spans="1:5" ht="12.75">
      <c r="A329" s="35" t="s">
        <v>56</v>
      </c>
      <c r="E329" s="39" t="s">
        <v>52</v>
      </c>
    </row>
    <row r="330" spans="1:5" ht="12.75">
      <c r="A330" s="35" t="s">
        <v>57</v>
      </c>
      <c r="E330" s="40" t="s">
        <v>297</v>
      </c>
    </row>
    <row r="331" spans="1:5" ht="127.5">
      <c r="A331" t="s">
        <v>58</v>
      </c>
      <c r="E331" s="39" t="s">
        <v>655</v>
      </c>
    </row>
    <row r="332" spans="1:16" ht="12.75">
      <c r="A332" t="s">
        <v>49</v>
      </c>
      <c s="34" t="s">
        <v>415</v>
      </c>
      <c s="34" t="s">
        <v>656</v>
      </c>
      <c s="35" t="s">
        <v>52</v>
      </c>
      <c s="6" t="s">
        <v>657</v>
      </c>
      <c s="36" t="s">
        <v>90</v>
      </c>
      <c s="37">
        <v>10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502</v>
      </c>
      <c>
        <f>(M332*21)/100</f>
      </c>
      <c t="s">
        <v>27</v>
      </c>
    </row>
    <row r="333" spans="1:5" ht="12.75">
      <c r="A333" s="35" t="s">
        <v>56</v>
      </c>
      <c r="E333" s="39" t="s">
        <v>52</v>
      </c>
    </row>
    <row r="334" spans="1:5" ht="12.75">
      <c r="A334" s="35" t="s">
        <v>57</v>
      </c>
      <c r="E334" s="40" t="s">
        <v>297</v>
      </c>
    </row>
    <row r="335" spans="1:5" ht="127.5">
      <c r="A335" t="s">
        <v>58</v>
      </c>
      <c r="E335" s="39" t="s">
        <v>658</v>
      </c>
    </row>
    <row r="336" spans="1:16" ht="12.75">
      <c r="A336" t="s">
        <v>49</v>
      </c>
      <c s="34" t="s">
        <v>418</v>
      </c>
      <c s="34" t="s">
        <v>659</v>
      </c>
      <c s="35" t="s">
        <v>52</v>
      </c>
      <c s="6" t="s">
        <v>645</v>
      </c>
      <c s="36" t="s">
        <v>90</v>
      </c>
      <c s="37">
        <v>2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502</v>
      </c>
      <c>
        <f>(M336*21)/100</f>
      </c>
      <c t="s">
        <v>27</v>
      </c>
    </row>
    <row r="337" spans="1:5" ht="12.75">
      <c r="A337" s="35" t="s">
        <v>56</v>
      </c>
      <c r="E337" s="39" t="s">
        <v>52</v>
      </c>
    </row>
    <row r="338" spans="1:5" ht="12.75">
      <c r="A338" s="35" t="s">
        <v>57</v>
      </c>
      <c r="E338" s="40" t="s">
        <v>297</v>
      </c>
    </row>
    <row r="339" spans="1:5" ht="127.5">
      <c r="A339" t="s">
        <v>58</v>
      </c>
      <c r="E339" s="39" t="s">
        <v>660</v>
      </c>
    </row>
    <row r="340" spans="1:16" ht="12.75">
      <c r="A340" t="s">
        <v>49</v>
      </c>
      <c s="34" t="s">
        <v>421</v>
      </c>
      <c s="34" t="s">
        <v>661</v>
      </c>
      <c s="35" t="s">
        <v>52</v>
      </c>
      <c s="6" t="s">
        <v>662</v>
      </c>
      <c s="36" t="s">
        <v>272</v>
      </c>
      <c s="37">
        <v>24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502</v>
      </c>
      <c>
        <f>(M340*21)/100</f>
      </c>
      <c t="s">
        <v>27</v>
      </c>
    </row>
    <row r="341" spans="1:5" ht="12.75">
      <c r="A341" s="35" t="s">
        <v>56</v>
      </c>
      <c r="E341" s="39" t="s">
        <v>52</v>
      </c>
    </row>
    <row r="342" spans="1:5" ht="12.75">
      <c r="A342" s="35" t="s">
        <v>57</v>
      </c>
      <c r="E342" s="40" t="s">
        <v>297</v>
      </c>
    </row>
    <row r="343" spans="1:5" ht="102">
      <c r="A343" t="s">
        <v>58</v>
      </c>
      <c r="E343" s="39" t="s">
        <v>663</v>
      </c>
    </row>
    <row r="344" spans="1:16" ht="25.5">
      <c r="A344" t="s">
        <v>49</v>
      </c>
      <c s="34" t="s">
        <v>427</v>
      </c>
      <c s="34" t="s">
        <v>598</v>
      </c>
      <c s="35" t="s">
        <v>52</v>
      </c>
      <c s="6" t="s">
        <v>599</v>
      </c>
      <c s="36" t="s">
        <v>90</v>
      </c>
      <c s="37">
        <v>8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55</v>
      </c>
      <c>
        <f>(M344*21)/100</f>
      </c>
      <c t="s">
        <v>27</v>
      </c>
    </row>
    <row r="345" spans="1:5" ht="12.75">
      <c r="A345" s="35" t="s">
        <v>56</v>
      </c>
      <c r="E345" s="39" t="s">
        <v>52</v>
      </c>
    </row>
    <row r="346" spans="1:5" ht="12.75">
      <c r="A346" s="35" t="s">
        <v>57</v>
      </c>
      <c r="E346" s="40" t="s">
        <v>297</v>
      </c>
    </row>
    <row r="347" spans="1:5" ht="12.75">
      <c r="A347" t="s">
        <v>58</v>
      </c>
      <c r="E347" s="39" t="s">
        <v>59</v>
      </c>
    </row>
    <row r="348" spans="1:16" ht="12.75">
      <c r="A348" t="s">
        <v>49</v>
      </c>
      <c s="34" t="s">
        <v>432</v>
      </c>
      <c s="34" t="s">
        <v>664</v>
      </c>
      <c s="35" t="s">
        <v>52</v>
      </c>
      <c s="6" t="s">
        <v>665</v>
      </c>
      <c s="36" t="s">
        <v>90</v>
      </c>
      <c s="37">
        <v>1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336</v>
      </c>
      <c>
        <f>(M348*21)/100</f>
      </c>
      <c t="s">
        <v>27</v>
      </c>
    </row>
    <row r="349" spans="1:5" ht="12.75">
      <c r="A349" s="35" t="s">
        <v>56</v>
      </c>
      <c r="E349" s="39" t="s">
        <v>52</v>
      </c>
    </row>
    <row r="350" spans="1:5" ht="12.75">
      <c r="A350" s="35" t="s">
        <v>57</v>
      </c>
      <c r="E350" s="40" t="s">
        <v>297</v>
      </c>
    </row>
    <row r="351" spans="1:5" ht="89.25">
      <c r="A351" t="s">
        <v>58</v>
      </c>
      <c r="E351" s="39" t="s">
        <v>666</v>
      </c>
    </row>
    <row r="352" spans="1:16" ht="12.75">
      <c r="A352" t="s">
        <v>49</v>
      </c>
      <c s="34" t="s">
        <v>436</v>
      </c>
      <c s="34" t="s">
        <v>667</v>
      </c>
      <c s="35" t="s">
        <v>52</v>
      </c>
      <c s="6" t="s">
        <v>668</v>
      </c>
      <c s="36" t="s">
        <v>272</v>
      </c>
      <c s="37">
        <v>48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55</v>
      </c>
      <c>
        <f>(M352*21)/100</f>
      </c>
      <c t="s">
        <v>27</v>
      </c>
    </row>
    <row r="353" spans="1:5" ht="12.75">
      <c r="A353" s="35" t="s">
        <v>56</v>
      </c>
      <c r="E353" s="39" t="s">
        <v>52</v>
      </c>
    </row>
    <row r="354" spans="1:5" ht="12.75">
      <c r="A354" s="35" t="s">
        <v>57</v>
      </c>
      <c r="E354" s="40" t="s">
        <v>297</v>
      </c>
    </row>
    <row r="355" spans="1:5" ht="12.75">
      <c r="A355" t="s">
        <v>58</v>
      </c>
      <c r="E355" s="39" t="s">
        <v>59</v>
      </c>
    </row>
    <row r="356" spans="1:16" ht="12.75">
      <c r="A356" t="s">
        <v>49</v>
      </c>
      <c s="34" t="s">
        <v>669</v>
      </c>
      <c s="34" t="s">
        <v>670</v>
      </c>
      <c s="35" t="s">
        <v>52</v>
      </c>
      <c s="6" t="s">
        <v>671</v>
      </c>
      <c s="36" t="s">
        <v>272</v>
      </c>
      <c s="37">
        <v>8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55</v>
      </c>
      <c>
        <f>(M356*21)/100</f>
      </c>
      <c t="s">
        <v>27</v>
      </c>
    </row>
    <row r="357" spans="1:5" ht="12.75">
      <c r="A357" s="35" t="s">
        <v>56</v>
      </c>
      <c r="E357" s="39" t="s">
        <v>52</v>
      </c>
    </row>
    <row r="358" spans="1:5" ht="12.75">
      <c r="A358" s="35" t="s">
        <v>57</v>
      </c>
      <c r="E358" s="40" t="s">
        <v>297</v>
      </c>
    </row>
    <row r="359" spans="1:5" ht="12.75">
      <c r="A359" t="s">
        <v>58</v>
      </c>
      <c r="E359" s="39" t="s">
        <v>59</v>
      </c>
    </row>
    <row r="360" spans="1:16" ht="12.75">
      <c r="A360" t="s">
        <v>49</v>
      </c>
      <c s="34" t="s">
        <v>672</v>
      </c>
      <c s="34" t="s">
        <v>673</v>
      </c>
      <c s="35" t="s">
        <v>52</v>
      </c>
      <c s="6" t="s">
        <v>674</v>
      </c>
      <c s="36" t="s">
        <v>272</v>
      </c>
      <c s="37">
        <v>8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55</v>
      </c>
      <c>
        <f>(M360*21)/100</f>
      </c>
      <c t="s">
        <v>27</v>
      </c>
    </row>
    <row r="361" spans="1:5" ht="12.75">
      <c r="A361" s="35" t="s">
        <v>56</v>
      </c>
      <c r="E361" s="39" t="s">
        <v>52</v>
      </c>
    </row>
    <row r="362" spans="1:5" ht="12.75">
      <c r="A362" s="35" t="s">
        <v>57</v>
      </c>
      <c r="E362" s="40" t="s">
        <v>297</v>
      </c>
    </row>
    <row r="363" spans="1:5" ht="12.75">
      <c r="A363" t="s">
        <v>58</v>
      </c>
      <c r="E363" s="39" t="s">
        <v>59</v>
      </c>
    </row>
    <row r="364" spans="1:16" ht="12.75">
      <c r="A364" t="s">
        <v>49</v>
      </c>
      <c s="34" t="s">
        <v>675</v>
      </c>
      <c s="34" t="s">
        <v>676</v>
      </c>
      <c s="35" t="s">
        <v>52</v>
      </c>
      <c s="6" t="s">
        <v>677</v>
      </c>
      <c s="36" t="s">
        <v>272</v>
      </c>
      <c s="37">
        <v>24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55</v>
      </c>
      <c>
        <f>(M364*21)/100</f>
      </c>
      <c t="s">
        <v>27</v>
      </c>
    </row>
    <row r="365" spans="1:5" ht="12.75">
      <c r="A365" s="35" t="s">
        <v>56</v>
      </c>
      <c r="E365" s="39" t="s">
        <v>52</v>
      </c>
    </row>
    <row r="366" spans="1:5" ht="12.75">
      <c r="A366" s="35" t="s">
        <v>57</v>
      </c>
      <c r="E366" s="40" t="s">
        <v>297</v>
      </c>
    </row>
    <row r="367" spans="1:5" ht="12.75">
      <c r="A367" t="s">
        <v>58</v>
      </c>
      <c r="E367" s="39" t="s">
        <v>59</v>
      </c>
    </row>
    <row r="368" spans="1:16" ht="12.75">
      <c r="A368" t="s">
        <v>49</v>
      </c>
      <c s="34" t="s">
        <v>678</v>
      </c>
      <c s="34" t="s">
        <v>679</v>
      </c>
      <c s="35" t="s">
        <v>52</v>
      </c>
      <c s="6" t="s">
        <v>680</v>
      </c>
      <c s="36" t="s">
        <v>272</v>
      </c>
      <c s="37">
        <v>8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55</v>
      </c>
      <c>
        <f>(M368*21)/100</f>
      </c>
      <c t="s">
        <v>27</v>
      </c>
    </row>
    <row r="369" spans="1:5" ht="12.75">
      <c r="A369" s="35" t="s">
        <v>56</v>
      </c>
      <c r="E369" s="39" t="s">
        <v>52</v>
      </c>
    </row>
    <row r="370" spans="1:5" ht="12.75">
      <c r="A370" s="35" t="s">
        <v>57</v>
      </c>
      <c r="E370" s="40" t="s">
        <v>297</v>
      </c>
    </row>
    <row r="371" spans="1:5" ht="12.75">
      <c r="A371" t="s">
        <v>58</v>
      </c>
      <c r="E371" s="39" t="s">
        <v>59</v>
      </c>
    </row>
    <row r="372" spans="1:16" ht="12.75">
      <c r="A372" t="s">
        <v>49</v>
      </c>
      <c s="34" t="s">
        <v>681</v>
      </c>
      <c s="34" t="s">
        <v>682</v>
      </c>
      <c s="35" t="s">
        <v>52</v>
      </c>
      <c s="6" t="s">
        <v>683</v>
      </c>
      <c s="36" t="s">
        <v>272</v>
      </c>
      <c s="37">
        <v>8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55</v>
      </c>
      <c>
        <f>(M372*21)/100</f>
      </c>
      <c t="s">
        <v>27</v>
      </c>
    </row>
    <row r="373" spans="1:5" ht="12.75">
      <c r="A373" s="35" t="s">
        <v>56</v>
      </c>
      <c r="E373" s="39" t="s">
        <v>52</v>
      </c>
    </row>
    <row r="374" spans="1:5" ht="12.75">
      <c r="A374" s="35" t="s">
        <v>57</v>
      </c>
      <c r="E374" s="40" t="s">
        <v>297</v>
      </c>
    </row>
    <row r="375" spans="1:5" ht="12.75">
      <c r="A375" t="s">
        <v>58</v>
      </c>
      <c r="E375" s="39" t="s">
        <v>59</v>
      </c>
    </row>
    <row r="376" spans="1:16" ht="25.5">
      <c r="A376" t="s">
        <v>49</v>
      </c>
      <c s="34" t="s">
        <v>684</v>
      </c>
      <c s="34" t="s">
        <v>545</v>
      </c>
      <c s="35" t="s">
        <v>52</v>
      </c>
      <c s="6" t="s">
        <v>546</v>
      </c>
      <c s="36" t="s">
        <v>90</v>
      </c>
      <c s="37">
        <v>1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55</v>
      </c>
      <c>
        <f>(M376*21)/100</f>
      </c>
      <c t="s">
        <v>27</v>
      </c>
    </row>
    <row r="377" spans="1:5" ht="12.75">
      <c r="A377" s="35" t="s">
        <v>56</v>
      </c>
      <c r="E377" s="39" t="s">
        <v>52</v>
      </c>
    </row>
    <row r="378" spans="1:5" ht="12.75">
      <c r="A378" s="35" t="s">
        <v>57</v>
      </c>
      <c r="E378" s="40" t="s">
        <v>297</v>
      </c>
    </row>
    <row r="379" spans="1:5" ht="12.75">
      <c r="A379" t="s">
        <v>58</v>
      </c>
      <c r="E379" s="39" t="s">
        <v>59</v>
      </c>
    </row>
    <row r="380" spans="1:16" ht="38.25">
      <c r="A380" t="s">
        <v>49</v>
      </c>
      <c s="34" t="s">
        <v>685</v>
      </c>
      <c s="34" t="s">
        <v>686</v>
      </c>
      <c s="35" t="s">
        <v>52</v>
      </c>
      <c s="6" t="s">
        <v>687</v>
      </c>
      <c s="36" t="s">
        <v>90</v>
      </c>
      <c s="37">
        <v>2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55</v>
      </c>
      <c>
        <f>(M380*21)/100</f>
      </c>
      <c t="s">
        <v>27</v>
      </c>
    </row>
    <row r="381" spans="1:5" ht="12.75">
      <c r="A381" s="35" t="s">
        <v>56</v>
      </c>
      <c r="E381" s="39" t="s">
        <v>52</v>
      </c>
    </row>
    <row r="382" spans="1:5" ht="12.75">
      <c r="A382" s="35" t="s">
        <v>57</v>
      </c>
      <c r="E382" s="40" t="s">
        <v>297</v>
      </c>
    </row>
    <row r="383" spans="1:5" ht="12.75">
      <c r="A383" t="s">
        <v>58</v>
      </c>
      <c r="E383" s="39" t="s">
        <v>59</v>
      </c>
    </row>
    <row r="384" spans="1:16" ht="12.75">
      <c r="A384" t="s">
        <v>49</v>
      </c>
      <c s="34" t="s">
        <v>688</v>
      </c>
      <c s="34" t="s">
        <v>689</v>
      </c>
      <c s="35" t="s">
        <v>52</v>
      </c>
      <c s="6" t="s">
        <v>690</v>
      </c>
      <c s="36" t="s">
        <v>90</v>
      </c>
      <c s="37">
        <v>12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55</v>
      </c>
      <c>
        <f>(M384*21)/100</f>
      </c>
      <c t="s">
        <v>27</v>
      </c>
    </row>
    <row r="385" spans="1:5" ht="12.75">
      <c r="A385" s="35" t="s">
        <v>56</v>
      </c>
      <c r="E385" s="39" t="s">
        <v>52</v>
      </c>
    </row>
    <row r="386" spans="1:5" ht="12.75">
      <c r="A386" s="35" t="s">
        <v>57</v>
      </c>
      <c r="E386" s="40" t="s">
        <v>297</v>
      </c>
    </row>
    <row r="387" spans="1:5" ht="12.75">
      <c r="A387" t="s">
        <v>58</v>
      </c>
      <c r="E387" s="39" t="s">
        <v>59</v>
      </c>
    </row>
    <row r="388" spans="1:16" ht="12.75">
      <c r="A388" t="s">
        <v>49</v>
      </c>
      <c s="34" t="s">
        <v>691</v>
      </c>
      <c s="34" t="s">
        <v>692</v>
      </c>
      <c s="35" t="s">
        <v>52</v>
      </c>
      <c s="6" t="s">
        <v>693</v>
      </c>
      <c s="36" t="s">
        <v>90</v>
      </c>
      <c s="37">
        <v>3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336</v>
      </c>
      <c>
        <f>(M388*21)/100</f>
      </c>
      <c t="s">
        <v>27</v>
      </c>
    </row>
    <row r="389" spans="1:5" ht="12.75">
      <c r="A389" s="35" t="s">
        <v>56</v>
      </c>
      <c r="E389" s="39" t="s">
        <v>52</v>
      </c>
    </row>
    <row r="390" spans="1:5" ht="12.75">
      <c r="A390" s="35" t="s">
        <v>57</v>
      </c>
      <c r="E390" s="40" t="s">
        <v>297</v>
      </c>
    </row>
    <row r="391" spans="1:5" ht="102">
      <c r="A391" t="s">
        <v>58</v>
      </c>
      <c r="E391" s="39" t="s">
        <v>534</v>
      </c>
    </row>
    <row r="392" spans="1:16" ht="12.75">
      <c r="A392" t="s">
        <v>49</v>
      </c>
      <c s="34" t="s">
        <v>694</v>
      </c>
      <c s="34" t="s">
        <v>695</v>
      </c>
      <c s="35" t="s">
        <v>52</v>
      </c>
      <c s="6" t="s">
        <v>696</v>
      </c>
      <c s="36" t="s">
        <v>90</v>
      </c>
      <c s="37">
        <v>2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55</v>
      </c>
      <c>
        <f>(M392*21)/100</f>
      </c>
      <c t="s">
        <v>27</v>
      </c>
    </row>
    <row r="393" spans="1:5" ht="12.75">
      <c r="A393" s="35" t="s">
        <v>56</v>
      </c>
      <c r="E393" s="39" t="s">
        <v>52</v>
      </c>
    </row>
    <row r="394" spans="1:5" ht="12.75">
      <c r="A394" s="35" t="s">
        <v>57</v>
      </c>
      <c r="E394" s="40" t="s">
        <v>297</v>
      </c>
    </row>
    <row r="395" spans="1:5" ht="12.75">
      <c r="A395" t="s">
        <v>58</v>
      </c>
      <c r="E395" s="39" t="s">
        <v>59</v>
      </c>
    </row>
    <row r="396" spans="1:16" ht="25.5">
      <c r="A396" t="s">
        <v>49</v>
      </c>
      <c s="34" t="s">
        <v>697</v>
      </c>
      <c s="34" t="s">
        <v>480</v>
      </c>
      <c s="35" t="s">
        <v>52</v>
      </c>
      <c s="6" t="s">
        <v>481</v>
      </c>
      <c s="36" t="s">
        <v>90</v>
      </c>
      <c s="37">
        <v>1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55</v>
      </c>
      <c>
        <f>(M396*21)/100</f>
      </c>
      <c t="s">
        <v>27</v>
      </c>
    </row>
    <row r="397" spans="1:5" ht="12.75">
      <c r="A397" s="35" t="s">
        <v>56</v>
      </c>
      <c r="E397" s="39" t="s">
        <v>52</v>
      </c>
    </row>
    <row r="398" spans="1:5" ht="12.75">
      <c r="A398" s="35" t="s">
        <v>57</v>
      </c>
      <c r="E398" s="40" t="s">
        <v>297</v>
      </c>
    </row>
    <row r="399" spans="1:5" ht="12.75">
      <c r="A399" t="s">
        <v>58</v>
      </c>
      <c r="E399" s="39" t="s">
        <v>59</v>
      </c>
    </row>
    <row r="400" spans="1:16" ht="12.75">
      <c r="A400" t="s">
        <v>49</v>
      </c>
      <c s="34" t="s">
        <v>698</v>
      </c>
      <c s="34" t="s">
        <v>699</v>
      </c>
      <c s="35" t="s">
        <v>52</v>
      </c>
      <c s="6" t="s">
        <v>700</v>
      </c>
      <c s="36" t="s">
        <v>141</v>
      </c>
      <c s="37">
        <v>10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55</v>
      </c>
      <c>
        <f>(M400*21)/100</f>
      </c>
      <c t="s">
        <v>27</v>
      </c>
    </row>
    <row r="401" spans="1:5" ht="12.75">
      <c r="A401" s="35" t="s">
        <v>56</v>
      </c>
      <c r="E401" s="39" t="s">
        <v>52</v>
      </c>
    </row>
    <row r="402" spans="1:5" ht="12.75">
      <c r="A402" s="35" t="s">
        <v>57</v>
      </c>
      <c r="E402" s="40" t="s">
        <v>297</v>
      </c>
    </row>
    <row r="403" spans="1:5" ht="12.75">
      <c r="A403" t="s">
        <v>58</v>
      </c>
      <c r="E403" s="39" t="s">
        <v>59</v>
      </c>
    </row>
    <row r="404" spans="1:16" ht="25.5">
      <c r="A404" t="s">
        <v>49</v>
      </c>
      <c s="34" t="s">
        <v>701</v>
      </c>
      <c s="34" t="s">
        <v>702</v>
      </c>
      <c s="35" t="s">
        <v>52</v>
      </c>
      <c s="6" t="s">
        <v>703</v>
      </c>
      <c s="36" t="s">
        <v>141</v>
      </c>
      <c s="37">
        <v>10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55</v>
      </c>
      <c>
        <f>(M404*21)/100</f>
      </c>
      <c t="s">
        <v>27</v>
      </c>
    </row>
    <row r="405" spans="1:5" ht="12.75">
      <c r="A405" s="35" t="s">
        <v>56</v>
      </c>
      <c r="E405" s="39" t="s">
        <v>52</v>
      </c>
    </row>
    <row r="406" spans="1:5" ht="12.75">
      <c r="A406" s="35" t="s">
        <v>57</v>
      </c>
      <c r="E406" s="40" t="s">
        <v>297</v>
      </c>
    </row>
    <row r="407" spans="1:5" ht="12.75">
      <c r="A407" t="s">
        <v>58</v>
      </c>
      <c r="E407" s="39" t="s">
        <v>59</v>
      </c>
    </row>
    <row r="408" spans="1:16" ht="25.5">
      <c r="A408" t="s">
        <v>49</v>
      </c>
      <c s="34" t="s">
        <v>704</v>
      </c>
      <c s="34" t="s">
        <v>478</v>
      </c>
      <c s="35" t="s">
        <v>52</v>
      </c>
      <c s="6" t="s">
        <v>479</v>
      </c>
      <c s="36" t="s">
        <v>90</v>
      </c>
      <c s="37">
        <v>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55</v>
      </c>
      <c>
        <f>(M408*21)/100</f>
      </c>
      <c t="s">
        <v>27</v>
      </c>
    </row>
    <row r="409" spans="1:5" ht="12.75">
      <c r="A409" s="35" t="s">
        <v>56</v>
      </c>
      <c r="E409" s="39" t="s">
        <v>52</v>
      </c>
    </row>
    <row r="410" spans="1:5" ht="12.75">
      <c r="A410" s="35" t="s">
        <v>57</v>
      </c>
      <c r="E410" s="40" t="s">
        <v>297</v>
      </c>
    </row>
    <row r="411" spans="1:5" ht="12.75">
      <c r="A411" t="s">
        <v>58</v>
      </c>
      <c r="E411" s="39" t="s">
        <v>59</v>
      </c>
    </row>
    <row r="412" spans="1:16" ht="12.75">
      <c r="A412" t="s">
        <v>49</v>
      </c>
      <c s="34" t="s">
        <v>705</v>
      </c>
      <c s="34" t="s">
        <v>706</v>
      </c>
      <c s="35" t="s">
        <v>52</v>
      </c>
      <c s="6" t="s">
        <v>707</v>
      </c>
      <c s="36" t="s">
        <v>90</v>
      </c>
      <c s="37">
        <v>1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55</v>
      </c>
      <c>
        <f>(M412*21)/100</f>
      </c>
      <c t="s">
        <v>27</v>
      </c>
    </row>
    <row r="413" spans="1:5" ht="12.75">
      <c r="A413" s="35" t="s">
        <v>56</v>
      </c>
      <c r="E413" s="39" t="s">
        <v>52</v>
      </c>
    </row>
    <row r="414" spans="1:5" ht="12.75">
      <c r="A414" s="35" t="s">
        <v>57</v>
      </c>
      <c r="E414" s="40" t="s">
        <v>297</v>
      </c>
    </row>
    <row r="415" spans="1:5" ht="12.75">
      <c r="A415" t="s">
        <v>58</v>
      </c>
      <c r="E415" s="39" t="s">
        <v>59</v>
      </c>
    </row>
    <row r="416" spans="1:16" ht="12.75">
      <c r="A416" t="s">
        <v>49</v>
      </c>
      <c s="34" t="s">
        <v>708</v>
      </c>
      <c s="34" t="s">
        <v>709</v>
      </c>
      <c s="35" t="s">
        <v>52</v>
      </c>
      <c s="6" t="s">
        <v>710</v>
      </c>
      <c s="36" t="s">
        <v>90</v>
      </c>
      <c s="37">
        <v>1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55</v>
      </c>
      <c>
        <f>(M416*21)/100</f>
      </c>
      <c t="s">
        <v>27</v>
      </c>
    </row>
    <row r="417" spans="1:5" ht="12.75">
      <c r="A417" s="35" t="s">
        <v>56</v>
      </c>
      <c r="E417" s="39" t="s">
        <v>52</v>
      </c>
    </row>
    <row r="418" spans="1:5" ht="12.75">
      <c r="A418" s="35" t="s">
        <v>57</v>
      </c>
      <c r="E418" s="40" t="s">
        <v>297</v>
      </c>
    </row>
    <row r="419" spans="1:5" ht="12.75">
      <c r="A419" t="s">
        <v>58</v>
      </c>
      <c r="E419" s="39" t="s">
        <v>59</v>
      </c>
    </row>
    <row r="420" spans="1:16" ht="12.75">
      <c r="A420" t="s">
        <v>49</v>
      </c>
      <c s="34" t="s">
        <v>711</v>
      </c>
      <c s="34" t="s">
        <v>302</v>
      </c>
      <c s="35" t="s">
        <v>52</v>
      </c>
      <c s="6" t="s">
        <v>303</v>
      </c>
      <c s="36" t="s">
        <v>162</v>
      </c>
      <c s="37">
        <v>0.125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55</v>
      </c>
      <c>
        <f>(M420*21)/100</f>
      </c>
      <c t="s">
        <v>27</v>
      </c>
    </row>
    <row r="421" spans="1:5" ht="12.75">
      <c r="A421" s="35" t="s">
        <v>56</v>
      </c>
      <c r="E421" s="39" t="s">
        <v>52</v>
      </c>
    </row>
    <row r="422" spans="1:5" ht="12.75">
      <c r="A422" s="35" t="s">
        <v>57</v>
      </c>
      <c r="E422" s="40" t="s">
        <v>297</v>
      </c>
    </row>
    <row r="423" spans="1:5" ht="12.75">
      <c r="A423" t="s">
        <v>58</v>
      </c>
      <c r="E423" s="39" t="s">
        <v>59</v>
      </c>
    </row>
    <row r="424" spans="1:16" ht="12.75">
      <c r="A424" t="s">
        <v>49</v>
      </c>
      <c s="34" t="s">
        <v>712</v>
      </c>
      <c s="34" t="s">
        <v>713</v>
      </c>
      <c s="35" t="s">
        <v>52</v>
      </c>
      <c s="6" t="s">
        <v>714</v>
      </c>
      <c s="36" t="s">
        <v>141</v>
      </c>
      <c s="37">
        <v>10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55</v>
      </c>
      <c>
        <f>(M424*21)/100</f>
      </c>
      <c t="s">
        <v>27</v>
      </c>
    </row>
    <row r="425" spans="1:5" ht="12.75">
      <c r="A425" s="35" t="s">
        <v>56</v>
      </c>
      <c r="E425" s="39" t="s">
        <v>52</v>
      </c>
    </row>
    <row r="426" spans="1:5" ht="12.75">
      <c r="A426" s="35" t="s">
        <v>57</v>
      </c>
      <c r="E426" s="40" t="s">
        <v>297</v>
      </c>
    </row>
    <row r="427" spans="1:5" ht="12.75">
      <c r="A427" t="s">
        <v>58</v>
      </c>
      <c r="E427" s="39" t="s">
        <v>59</v>
      </c>
    </row>
    <row r="428" spans="1:16" ht="12.75">
      <c r="A428" t="s">
        <v>49</v>
      </c>
      <c s="34" t="s">
        <v>715</v>
      </c>
      <c s="34" t="s">
        <v>716</v>
      </c>
      <c s="35" t="s">
        <v>52</v>
      </c>
      <c s="6" t="s">
        <v>717</v>
      </c>
      <c s="36" t="s">
        <v>141</v>
      </c>
      <c s="37">
        <v>10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55</v>
      </c>
      <c>
        <f>(M428*21)/100</f>
      </c>
      <c t="s">
        <v>27</v>
      </c>
    </row>
    <row r="429" spans="1:5" ht="12.75">
      <c r="A429" s="35" t="s">
        <v>56</v>
      </c>
      <c r="E429" s="39" t="s">
        <v>52</v>
      </c>
    </row>
    <row r="430" spans="1:5" ht="12.75">
      <c r="A430" s="35" t="s">
        <v>57</v>
      </c>
      <c r="E430" s="40" t="s">
        <v>297</v>
      </c>
    </row>
    <row r="431" spans="1:5" ht="12.75">
      <c r="A431" t="s">
        <v>58</v>
      </c>
      <c r="E43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718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718</v>
      </c>
      <c r="E4" s="26" t="s">
        <v>719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COUNTIFS(L8:L262,"=0",A8:A262,"P")+COUNTIFS(L8:L262,"",A8:A262,"P")+SUM(Q8:Q262)</f>
      </c>
    </row>
    <row r="8" spans="1:13" ht="12.75">
      <c r="A8" t="s">
        <v>44</v>
      </c>
      <c r="C8" s="28" t="s">
        <v>722</v>
      </c>
      <c r="E8" s="30" t="s">
        <v>721</v>
      </c>
      <c r="J8" s="29">
        <f>0+J9+J46+J99+J168+J189</f>
      </c>
      <c s="29">
        <f>0+K9+K46+K99+K168+K189</f>
      </c>
      <c s="29">
        <f>0+L9+L46+L99+L168+L189</f>
      </c>
      <c s="29">
        <f>0+M9+M46+M99+M168+M189</f>
      </c>
    </row>
    <row r="9" spans="1:13" ht="12.75">
      <c r="A9" t="s">
        <v>46</v>
      </c>
      <c r="C9" s="31" t="s">
        <v>723</v>
      </c>
      <c r="E9" s="33" t="s">
        <v>724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286.308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02">
      <c r="A12" s="35" t="s">
        <v>57</v>
      </c>
      <c r="E12" s="40" t="s">
        <v>725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726</v>
      </c>
      <c s="35" t="s">
        <v>52</v>
      </c>
      <c s="6" t="s">
        <v>727</v>
      </c>
      <c s="36" t="s">
        <v>54</v>
      </c>
      <c s="37">
        <v>295.7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76.5">
      <c r="A16" s="35" t="s">
        <v>57</v>
      </c>
      <c r="E16" s="40" t="s">
        <v>728</v>
      </c>
    </row>
    <row r="17" spans="1:5" ht="12.75">
      <c r="A17" t="s">
        <v>58</v>
      </c>
      <c r="E17" s="39" t="s">
        <v>59</v>
      </c>
    </row>
    <row r="18" spans="1:16" ht="25.5">
      <c r="A18" t="s">
        <v>49</v>
      </c>
      <c s="34" t="s">
        <v>26</v>
      </c>
      <c s="34" t="s">
        <v>62</v>
      </c>
      <c s="35" t="s">
        <v>52</v>
      </c>
      <c s="6" t="s">
        <v>63</v>
      </c>
      <c s="36" t="s">
        <v>54</v>
      </c>
      <c s="37">
        <v>21.862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229.5">
      <c r="A20" s="35" t="s">
        <v>57</v>
      </c>
      <c r="E20" s="40" t="s">
        <v>729</v>
      </c>
    </row>
    <row r="21" spans="1:5" ht="12.75">
      <c r="A21" t="s">
        <v>58</v>
      </c>
      <c r="E21" s="39" t="s">
        <v>59</v>
      </c>
    </row>
    <row r="22" spans="1:16" ht="25.5">
      <c r="A22" t="s">
        <v>49</v>
      </c>
      <c s="34" t="s">
        <v>64</v>
      </c>
      <c s="34" t="s">
        <v>730</v>
      </c>
      <c s="35" t="s">
        <v>52</v>
      </c>
      <c s="6" t="s">
        <v>731</v>
      </c>
      <c s="36" t="s">
        <v>54</v>
      </c>
      <c s="37">
        <v>70.814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25.5">
      <c r="A24" s="35" t="s">
        <v>57</v>
      </c>
      <c r="E24" s="40" t="s">
        <v>732</v>
      </c>
    </row>
    <row r="25" spans="1:5" ht="12.75">
      <c r="A25" t="s">
        <v>58</v>
      </c>
      <c r="E25" s="39" t="s">
        <v>59</v>
      </c>
    </row>
    <row r="26" spans="1:16" ht="25.5">
      <c r="A26" t="s">
        <v>49</v>
      </c>
      <c s="34" t="s">
        <v>67</v>
      </c>
      <c s="34" t="s">
        <v>733</v>
      </c>
      <c s="35" t="s">
        <v>52</v>
      </c>
      <c s="6" t="s">
        <v>734</v>
      </c>
      <c s="36" t="s">
        <v>54</v>
      </c>
      <c s="37">
        <v>2.6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25.5">
      <c r="A28" s="35" t="s">
        <v>57</v>
      </c>
      <c r="E28" s="40" t="s">
        <v>735</v>
      </c>
    </row>
    <row r="29" spans="1:5" ht="12.75">
      <c r="A29" t="s">
        <v>58</v>
      </c>
      <c r="E29" s="39" t="s">
        <v>59</v>
      </c>
    </row>
    <row r="30" spans="1:16" ht="25.5">
      <c r="A30" t="s">
        <v>49</v>
      </c>
      <c s="34" t="s">
        <v>70</v>
      </c>
      <c s="34" t="s">
        <v>736</v>
      </c>
      <c s="35" t="s">
        <v>52</v>
      </c>
      <c s="6" t="s">
        <v>737</v>
      </c>
      <c s="36" t="s">
        <v>54</v>
      </c>
      <c s="37">
        <v>0.008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25.5">
      <c r="A32" s="35" t="s">
        <v>57</v>
      </c>
      <c r="E32" s="40" t="s">
        <v>738</v>
      </c>
    </row>
    <row r="33" spans="1:5" ht="12.75">
      <c r="A33" t="s">
        <v>58</v>
      </c>
      <c r="E33" s="39" t="s">
        <v>59</v>
      </c>
    </row>
    <row r="34" spans="1:16" ht="25.5">
      <c r="A34" t="s">
        <v>49</v>
      </c>
      <c s="34" t="s">
        <v>73</v>
      </c>
      <c s="34" t="s">
        <v>739</v>
      </c>
      <c s="35" t="s">
        <v>52</v>
      </c>
      <c s="6" t="s">
        <v>740</v>
      </c>
      <c s="36" t="s">
        <v>54</v>
      </c>
      <c s="37">
        <v>0.015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25.5">
      <c r="A36" s="35" t="s">
        <v>57</v>
      </c>
      <c r="E36" s="40" t="s">
        <v>741</v>
      </c>
    </row>
    <row r="37" spans="1:5" ht="12.75">
      <c r="A37" t="s">
        <v>58</v>
      </c>
      <c r="E37" s="39" t="s">
        <v>59</v>
      </c>
    </row>
    <row r="38" spans="1:16" ht="25.5">
      <c r="A38" t="s">
        <v>49</v>
      </c>
      <c s="34" t="s">
        <v>76</v>
      </c>
      <c s="34" t="s">
        <v>742</v>
      </c>
      <c s="35" t="s">
        <v>52</v>
      </c>
      <c s="6" t="s">
        <v>743</v>
      </c>
      <c s="36" t="s">
        <v>54</v>
      </c>
      <c s="37">
        <v>197.901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744</v>
      </c>
    </row>
    <row r="40" spans="1:5" ht="127.5">
      <c r="A40" s="35" t="s">
        <v>57</v>
      </c>
      <c r="E40" s="40" t="s">
        <v>745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79</v>
      </c>
      <c s="34" t="s">
        <v>746</v>
      </c>
      <c s="35" t="s">
        <v>52</v>
      </c>
      <c s="6" t="s">
        <v>747</v>
      </c>
      <c s="36" t="s">
        <v>54</v>
      </c>
      <c s="37">
        <v>2.304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25.5">
      <c r="A44" s="35" t="s">
        <v>57</v>
      </c>
      <c r="E44" s="40" t="s">
        <v>748</v>
      </c>
    </row>
    <row r="45" spans="1:5" ht="12.75">
      <c r="A45" t="s">
        <v>58</v>
      </c>
      <c r="E45" s="39" t="s">
        <v>59</v>
      </c>
    </row>
    <row r="46" spans="1:13" ht="12.75">
      <c r="A46" t="s">
        <v>46</v>
      </c>
      <c r="C46" s="31" t="s">
        <v>50</v>
      </c>
      <c r="E46" s="33" t="s">
        <v>441</v>
      </c>
      <c r="J46" s="32">
        <f>0</f>
      </c>
      <c s="32">
        <f>0</f>
      </c>
      <c s="32">
        <f>0+L47+L51+L55+L59+L63+L67+L71+L75+L79+L83+L87+L91+L95</f>
      </c>
      <c s="32">
        <f>0+M47+M51+M55+M59+M63+M67+M71+M75+M79+M83+M87+M91+M95</f>
      </c>
    </row>
    <row r="47" spans="1:16" ht="12.75">
      <c r="A47" t="s">
        <v>49</v>
      </c>
      <c s="34" t="s">
        <v>84</v>
      </c>
      <c s="34" t="s">
        <v>749</v>
      </c>
      <c s="35" t="s">
        <v>52</v>
      </c>
      <c s="6" t="s">
        <v>750</v>
      </c>
      <c s="36" t="s">
        <v>87</v>
      </c>
      <c s="37">
        <v>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751</v>
      </c>
    </row>
    <row r="50" spans="1:5" ht="12.75">
      <c r="A50" t="s">
        <v>58</v>
      </c>
      <c r="E50" s="39" t="s">
        <v>59</v>
      </c>
    </row>
    <row r="51" spans="1:16" ht="12.75">
      <c r="A51" t="s">
        <v>49</v>
      </c>
      <c s="34" t="s">
        <v>82</v>
      </c>
      <c s="34" t="s">
        <v>445</v>
      </c>
      <c s="35" t="s">
        <v>52</v>
      </c>
      <c s="6" t="s">
        <v>446</v>
      </c>
      <c s="36" t="s">
        <v>87</v>
      </c>
      <c s="37">
        <v>20.3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752</v>
      </c>
    </row>
    <row r="53" spans="1:5" ht="12.75">
      <c r="A53" s="35" t="s">
        <v>57</v>
      </c>
      <c r="E53" s="40" t="s">
        <v>753</v>
      </c>
    </row>
    <row r="54" spans="1:5" ht="12.75">
      <c r="A54" t="s">
        <v>58</v>
      </c>
      <c r="E54" s="39" t="s">
        <v>59</v>
      </c>
    </row>
    <row r="55" spans="1:16" ht="25.5">
      <c r="A55" t="s">
        <v>49</v>
      </c>
      <c s="34" t="s">
        <v>91</v>
      </c>
      <c s="34" t="s">
        <v>754</v>
      </c>
      <c s="35" t="s">
        <v>52</v>
      </c>
      <c s="6" t="s">
        <v>755</v>
      </c>
      <c s="36" t="s">
        <v>94</v>
      </c>
      <c s="37">
        <v>109.945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756</v>
      </c>
    </row>
    <row r="57" spans="1:5" ht="102">
      <c r="A57" s="35" t="s">
        <v>57</v>
      </c>
      <c r="E57" s="40" t="s">
        <v>757</v>
      </c>
    </row>
    <row r="58" spans="1:5" ht="12.75">
      <c r="A58" t="s">
        <v>58</v>
      </c>
      <c r="E58" s="39" t="s">
        <v>59</v>
      </c>
    </row>
    <row r="59" spans="1:16" ht="25.5">
      <c r="A59" t="s">
        <v>49</v>
      </c>
      <c s="34" t="s">
        <v>96</v>
      </c>
      <c s="34" t="s">
        <v>758</v>
      </c>
      <c s="35" t="s">
        <v>52</v>
      </c>
      <c s="6" t="s">
        <v>759</v>
      </c>
      <c s="36" t="s">
        <v>94</v>
      </c>
      <c s="37">
        <v>107.798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7.5">
      <c r="A61" s="35" t="s">
        <v>57</v>
      </c>
      <c r="E61" s="40" t="s">
        <v>760</v>
      </c>
    </row>
    <row r="62" spans="1:5" ht="12.75">
      <c r="A62" t="s">
        <v>58</v>
      </c>
      <c r="E62" s="39" t="s">
        <v>59</v>
      </c>
    </row>
    <row r="63" spans="1:16" ht="25.5">
      <c r="A63" t="s">
        <v>49</v>
      </c>
      <c s="34" t="s">
        <v>100</v>
      </c>
      <c s="34" t="s">
        <v>761</v>
      </c>
      <c s="35" t="s">
        <v>52</v>
      </c>
      <c s="6" t="s">
        <v>762</v>
      </c>
      <c s="36" t="s">
        <v>94</v>
      </c>
      <c s="37">
        <v>2.24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25.5">
      <c r="A64" s="35" t="s">
        <v>56</v>
      </c>
      <c r="E64" s="39" t="s">
        <v>763</v>
      </c>
    </row>
    <row r="65" spans="1:5" ht="51">
      <c r="A65" s="35" t="s">
        <v>57</v>
      </c>
      <c r="E65" s="40" t="s">
        <v>764</v>
      </c>
    </row>
    <row r="66" spans="1:5" ht="12.75">
      <c r="A66" t="s">
        <v>58</v>
      </c>
      <c r="E66" s="39" t="s">
        <v>59</v>
      </c>
    </row>
    <row r="67" spans="1:16" ht="25.5">
      <c r="A67" t="s">
        <v>49</v>
      </c>
      <c s="34" t="s">
        <v>103</v>
      </c>
      <c s="34" t="s">
        <v>765</v>
      </c>
      <c s="35" t="s">
        <v>52</v>
      </c>
      <c s="6" t="s">
        <v>766</v>
      </c>
      <c s="36" t="s">
        <v>94</v>
      </c>
      <c s="37">
        <v>2.58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767</v>
      </c>
    </row>
    <row r="69" spans="1:5" ht="38.25">
      <c r="A69" s="35" t="s">
        <v>57</v>
      </c>
      <c r="E69" s="40" t="s">
        <v>768</v>
      </c>
    </row>
    <row r="70" spans="1:5" ht="12.75">
      <c r="A70" t="s">
        <v>58</v>
      </c>
      <c r="E70" s="39" t="s">
        <v>59</v>
      </c>
    </row>
    <row r="71" spans="1:16" ht="25.5">
      <c r="A71" t="s">
        <v>49</v>
      </c>
      <c s="34" t="s">
        <v>108</v>
      </c>
      <c s="34" t="s">
        <v>769</v>
      </c>
      <c s="35" t="s">
        <v>52</v>
      </c>
      <c s="6" t="s">
        <v>770</v>
      </c>
      <c s="36" t="s">
        <v>141</v>
      </c>
      <c s="37">
        <v>93.8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771</v>
      </c>
    </row>
    <row r="74" spans="1:5" ht="12.75">
      <c r="A74" t="s">
        <v>58</v>
      </c>
      <c r="E74" s="39" t="s">
        <v>59</v>
      </c>
    </row>
    <row r="75" spans="1:16" ht="12.75">
      <c r="A75" t="s">
        <v>49</v>
      </c>
      <c s="34" t="s">
        <v>111</v>
      </c>
      <c s="34" t="s">
        <v>772</v>
      </c>
      <c s="35" t="s">
        <v>52</v>
      </c>
      <c s="6" t="s">
        <v>773</v>
      </c>
      <c s="36" t="s">
        <v>87</v>
      </c>
      <c s="37">
        <v>275.1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774</v>
      </c>
    </row>
    <row r="78" spans="1:5" ht="12.75">
      <c r="A78" t="s">
        <v>58</v>
      </c>
      <c r="E78" s="39" t="s">
        <v>59</v>
      </c>
    </row>
    <row r="79" spans="1:16" ht="12.75">
      <c r="A79" t="s">
        <v>49</v>
      </c>
      <c s="34" t="s">
        <v>114</v>
      </c>
      <c s="34" t="s">
        <v>775</v>
      </c>
      <c s="35" t="s">
        <v>52</v>
      </c>
      <c s="6" t="s">
        <v>776</v>
      </c>
      <c s="36" t="s">
        <v>94</v>
      </c>
      <c s="37">
        <v>5.955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777</v>
      </c>
    </row>
    <row r="81" spans="1:5" ht="12.75">
      <c r="A81" s="35" t="s">
        <v>57</v>
      </c>
      <c r="E81" s="40" t="s">
        <v>778</v>
      </c>
    </row>
    <row r="82" spans="1:5" ht="12.75">
      <c r="A82" t="s">
        <v>58</v>
      </c>
      <c r="E82" s="39" t="s">
        <v>59</v>
      </c>
    </row>
    <row r="83" spans="1:16" ht="12.75">
      <c r="A83" t="s">
        <v>49</v>
      </c>
      <c s="34" t="s">
        <v>118</v>
      </c>
      <c s="34" t="s">
        <v>779</v>
      </c>
      <c s="35" t="s">
        <v>52</v>
      </c>
      <c s="6" t="s">
        <v>780</v>
      </c>
      <c s="36" t="s">
        <v>94</v>
      </c>
      <c s="37">
        <v>159.06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781</v>
      </c>
    </row>
    <row r="85" spans="1:5" ht="63.75">
      <c r="A85" s="35" t="s">
        <v>57</v>
      </c>
      <c r="E85" s="40" t="s">
        <v>782</v>
      </c>
    </row>
    <row r="86" spans="1:5" ht="12.75">
      <c r="A86" t="s">
        <v>58</v>
      </c>
      <c r="E86" s="39" t="s">
        <v>59</v>
      </c>
    </row>
    <row r="87" spans="1:16" ht="12.75">
      <c r="A87" t="s">
        <v>49</v>
      </c>
      <c s="34" t="s">
        <v>121</v>
      </c>
      <c s="34" t="s">
        <v>783</v>
      </c>
      <c s="35" t="s">
        <v>52</v>
      </c>
      <c s="6" t="s">
        <v>784</v>
      </c>
      <c s="36" t="s">
        <v>94</v>
      </c>
      <c s="37">
        <v>159.06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785</v>
      </c>
    </row>
    <row r="89" spans="1:5" ht="63.75">
      <c r="A89" s="35" t="s">
        <v>57</v>
      </c>
      <c r="E89" s="40" t="s">
        <v>782</v>
      </c>
    </row>
    <row r="90" spans="1:5" ht="12.75">
      <c r="A90" t="s">
        <v>58</v>
      </c>
      <c r="E90" s="39" t="s">
        <v>59</v>
      </c>
    </row>
    <row r="91" spans="1:16" ht="12.75">
      <c r="A91" t="s">
        <v>49</v>
      </c>
      <c s="34" t="s">
        <v>124</v>
      </c>
      <c s="34" t="s">
        <v>786</v>
      </c>
      <c s="35" t="s">
        <v>52</v>
      </c>
      <c s="6" t="s">
        <v>787</v>
      </c>
      <c s="36" t="s">
        <v>87</v>
      </c>
      <c s="37">
        <v>137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63.75">
      <c r="A93" s="35" t="s">
        <v>57</v>
      </c>
      <c r="E93" s="40" t="s">
        <v>788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127</v>
      </c>
      <c s="34" t="s">
        <v>789</v>
      </c>
      <c s="35" t="s">
        <v>52</v>
      </c>
      <c s="6" t="s">
        <v>790</v>
      </c>
      <c s="36" t="s">
        <v>87</v>
      </c>
      <c s="37">
        <v>137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63.75">
      <c r="A97" s="35" t="s">
        <v>57</v>
      </c>
      <c r="E97" s="40" t="s">
        <v>788</v>
      </c>
    </row>
    <row r="98" spans="1:5" ht="12.75">
      <c r="A98" t="s">
        <v>58</v>
      </c>
      <c r="E98" s="39" t="s">
        <v>59</v>
      </c>
    </row>
    <row r="99" spans="1:13" ht="12.75">
      <c r="A99" t="s">
        <v>46</v>
      </c>
      <c r="C99" s="31" t="s">
        <v>67</v>
      </c>
      <c r="E99" s="33" t="s">
        <v>791</v>
      </c>
      <c r="J99" s="32">
        <f>0</f>
      </c>
      <c s="32">
        <f>0</f>
      </c>
      <c s="32">
        <f>0+L100+L104+L108+L112+L116+L120+L124+L128+L132+L136+L140+L144+L148+L152+L156+L160+L164</f>
      </c>
      <c s="32">
        <f>0+M100+M104+M108+M112+M116+M120+M124+M128+M132+M136+M140+M144+M148+M152+M156+M160+M164</f>
      </c>
    </row>
    <row r="100" spans="1:16" ht="12.75">
      <c r="A100" t="s">
        <v>49</v>
      </c>
      <c s="34" t="s">
        <v>132</v>
      </c>
      <c s="34" t="s">
        <v>792</v>
      </c>
      <c s="35" t="s">
        <v>52</v>
      </c>
      <c s="6" t="s">
        <v>793</v>
      </c>
      <c s="36" t="s">
        <v>94</v>
      </c>
      <c s="37">
        <v>61.2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52</v>
      </c>
    </row>
    <row r="102" spans="1:5" ht="25.5">
      <c r="A102" s="35" t="s">
        <v>57</v>
      </c>
      <c r="E102" s="40" t="s">
        <v>794</v>
      </c>
    </row>
    <row r="103" spans="1:5" ht="12.75">
      <c r="A103" t="s">
        <v>58</v>
      </c>
      <c r="E103" s="39" t="s">
        <v>59</v>
      </c>
    </row>
    <row r="104" spans="1:16" ht="12.75">
      <c r="A104" t="s">
        <v>49</v>
      </c>
      <c s="34" t="s">
        <v>135</v>
      </c>
      <c s="34" t="s">
        <v>795</v>
      </c>
      <c s="35" t="s">
        <v>52</v>
      </c>
      <c s="6" t="s">
        <v>796</v>
      </c>
      <c s="36" t="s">
        <v>94</v>
      </c>
      <c s="37">
        <v>52.3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52</v>
      </c>
    </row>
    <row r="106" spans="1:5" ht="25.5">
      <c r="A106" s="35" t="s">
        <v>57</v>
      </c>
      <c r="E106" s="40" t="s">
        <v>797</v>
      </c>
    </row>
    <row r="107" spans="1:5" ht="12.75">
      <c r="A107" t="s">
        <v>58</v>
      </c>
      <c r="E107" s="39" t="s">
        <v>59</v>
      </c>
    </row>
    <row r="108" spans="1:16" ht="25.5">
      <c r="A108" t="s">
        <v>49</v>
      </c>
      <c s="34" t="s">
        <v>138</v>
      </c>
      <c s="34" t="s">
        <v>798</v>
      </c>
      <c s="35" t="s">
        <v>52</v>
      </c>
      <c s="6" t="s">
        <v>799</v>
      </c>
      <c s="36" t="s">
        <v>141</v>
      </c>
      <c s="37">
        <v>25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52</v>
      </c>
    </row>
    <row r="110" spans="1:5" ht="25.5">
      <c r="A110" s="35" t="s">
        <v>57</v>
      </c>
      <c r="E110" s="40" t="s">
        <v>800</v>
      </c>
    </row>
    <row r="111" spans="1:5" ht="12.75">
      <c r="A111" t="s">
        <v>58</v>
      </c>
      <c r="E111" s="39" t="s">
        <v>59</v>
      </c>
    </row>
    <row r="112" spans="1:16" ht="25.5">
      <c r="A112" t="s">
        <v>49</v>
      </c>
      <c s="34" t="s">
        <v>142</v>
      </c>
      <c s="34" t="s">
        <v>801</v>
      </c>
      <c s="35" t="s">
        <v>52</v>
      </c>
      <c s="6" t="s">
        <v>802</v>
      </c>
      <c s="36" t="s">
        <v>141</v>
      </c>
      <c s="37">
        <v>100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52</v>
      </c>
    </row>
    <row r="114" spans="1:5" ht="25.5">
      <c r="A114" s="35" t="s">
        <v>57</v>
      </c>
      <c r="E114" s="40" t="s">
        <v>803</v>
      </c>
    </row>
    <row r="115" spans="1:5" ht="12.75">
      <c r="A115" t="s">
        <v>58</v>
      </c>
      <c r="E115" s="39" t="s">
        <v>59</v>
      </c>
    </row>
    <row r="116" spans="1:16" ht="25.5">
      <c r="A116" t="s">
        <v>49</v>
      </c>
      <c s="34" t="s">
        <v>145</v>
      </c>
      <c s="34" t="s">
        <v>804</v>
      </c>
      <c s="35" t="s">
        <v>52</v>
      </c>
      <c s="6" t="s">
        <v>805</v>
      </c>
      <c s="36" t="s">
        <v>141</v>
      </c>
      <c s="37">
        <v>25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12.75">
      <c r="A117" s="35" t="s">
        <v>56</v>
      </c>
      <c r="E117" s="39" t="s">
        <v>52</v>
      </c>
    </row>
    <row r="118" spans="1:5" ht="25.5">
      <c r="A118" s="35" t="s">
        <v>57</v>
      </c>
      <c r="E118" s="40" t="s">
        <v>800</v>
      </c>
    </row>
    <row r="119" spans="1:5" ht="12.75">
      <c r="A119" t="s">
        <v>58</v>
      </c>
      <c r="E119" s="39" t="s">
        <v>59</v>
      </c>
    </row>
    <row r="120" spans="1:16" ht="12.75">
      <c r="A120" t="s">
        <v>49</v>
      </c>
      <c s="34" t="s">
        <v>148</v>
      </c>
      <c s="34" t="s">
        <v>806</v>
      </c>
      <c s="35" t="s">
        <v>52</v>
      </c>
      <c s="6" t="s">
        <v>807</v>
      </c>
      <c s="36" t="s">
        <v>90</v>
      </c>
      <c s="37">
        <v>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52</v>
      </c>
    </row>
    <row r="122" spans="1:5" ht="25.5">
      <c r="A122" s="35" t="s">
        <v>57</v>
      </c>
      <c r="E122" s="40" t="s">
        <v>808</v>
      </c>
    </row>
    <row r="123" spans="1:5" ht="12.75">
      <c r="A123" t="s">
        <v>58</v>
      </c>
      <c r="E123" s="39" t="s">
        <v>59</v>
      </c>
    </row>
    <row r="124" spans="1:16" ht="25.5">
      <c r="A124" t="s">
        <v>49</v>
      </c>
      <c s="34" t="s">
        <v>151</v>
      </c>
      <c s="34" t="s">
        <v>809</v>
      </c>
      <c s="35" t="s">
        <v>52</v>
      </c>
      <c s="6" t="s">
        <v>810</v>
      </c>
      <c s="36" t="s">
        <v>141</v>
      </c>
      <c s="37">
        <v>150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52</v>
      </c>
    </row>
    <row r="126" spans="1:5" ht="25.5">
      <c r="A126" s="35" t="s">
        <v>57</v>
      </c>
      <c r="E126" s="40" t="s">
        <v>811</v>
      </c>
    </row>
    <row r="127" spans="1:5" ht="12.75">
      <c r="A127" t="s">
        <v>58</v>
      </c>
      <c r="E127" s="39" t="s">
        <v>59</v>
      </c>
    </row>
    <row r="128" spans="1:16" ht="12.75">
      <c r="A128" t="s">
        <v>49</v>
      </c>
      <c s="34" t="s">
        <v>154</v>
      </c>
      <c s="34" t="s">
        <v>812</v>
      </c>
      <c s="35" t="s">
        <v>52</v>
      </c>
      <c s="6" t="s">
        <v>813</v>
      </c>
      <c s="36" t="s">
        <v>94</v>
      </c>
      <c s="37">
        <v>25.441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814</v>
      </c>
    </row>
    <row r="130" spans="1:5" ht="12.75">
      <c r="A130" s="35" t="s">
        <v>57</v>
      </c>
      <c r="E130" s="40" t="s">
        <v>815</v>
      </c>
    </row>
    <row r="131" spans="1:5" ht="12.75">
      <c r="A131" t="s">
        <v>58</v>
      </c>
      <c r="E131" s="39" t="s">
        <v>59</v>
      </c>
    </row>
    <row r="132" spans="1:16" ht="12.75">
      <c r="A132" t="s">
        <v>49</v>
      </c>
      <c s="34" t="s">
        <v>159</v>
      </c>
      <c s="34" t="s">
        <v>816</v>
      </c>
      <c s="35" t="s">
        <v>52</v>
      </c>
      <c s="6" t="s">
        <v>817</v>
      </c>
      <c s="36" t="s">
        <v>94</v>
      </c>
      <c s="37">
        <v>43.054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818</v>
      </c>
    </row>
    <row r="134" spans="1:5" ht="12.75">
      <c r="A134" s="35" t="s">
        <v>57</v>
      </c>
      <c r="E134" s="40" t="s">
        <v>819</v>
      </c>
    </row>
    <row r="135" spans="1:5" ht="12.75">
      <c r="A135" t="s">
        <v>58</v>
      </c>
      <c r="E135" s="39" t="s">
        <v>59</v>
      </c>
    </row>
    <row r="136" spans="1:16" ht="12.75">
      <c r="A136" t="s">
        <v>49</v>
      </c>
      <c s="34" t="s">
        <v>163</v>
      </c>
      <c s="34" t="s">
        <v>820</v>
      </c>
      <c s="35" t="s">
        <v>52</v>
      </c>
      <c s="6" t="s">
        <v>821</v>
      </c>
      <c s="36" t="s">
        <v>87</v>
      </c>
      <c s="37">
        <v>195.7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52</v>
      </c>
    </row>
    <row r="138" spans="1:5" ht="12.75">
      <c r="A138" s="35" t="s">
        <v>57</v>
      </c>
      <c r="E138" s="40" t="s">
        <v>822</v>
      </c>
    </row>
    <row r="139" spans="1:5" ht="12.75">
      <c r="A139" t="s">
        <v>58</v>
      </c>
      <c r="E139" s="39" t="s">
        <v>59</v>
      </c>
    </row>
    <row r="140" spans="1:16" ht="12.75">
      <c r="A140" t="s">
        <v>49</v>
      </c>
      <c s="34" t="s">
        <v>166</v>
      </c>
      <c s="34" t="s">
        <v>823</v>
      </c>
      <c s="35" t="s">
        <v>52</v>
      </c>
      <c s="6" t="s">
        <v>824</v>
      </c>
      <c s="36" t="s">
        <v>87</v>
      </c>
      <c s="37">
        <v>470.8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52</v>
      </c>
    </row>
    <row r="142" spans="1:5" ht="63.75">
      <c r="A142" s="35" t="s">
        <v>57</v>
      </c>
      <c r="E142" s="40" t="s">
        <v>825</v>
      </c>
    </row>
    <row r="143" spans="1:5" ht="12.75">
      <c r="A143" t="s">
        <v>58</v>
      </c>
      <c r="E143" s="39" t="s">
        <v>59</v>
      </c>
    </row>
    <row r="144" spans="1:16" ht="12.75">
      <c r="A144" t="s">
        <v>49</v>
      </c>
      <c s="34" t="s">
        <v>169</v>
      </c>
      <c s="34" t="s">
        <v>826</v>
      </c>
      <c s="35" t="s">
        <v>52</v>
      </c>
      <c s="6" t="s">
        <v>827</v>
      </c>
      <c s="36" t="s">
        <v>87</v>
      </c>
      <c s="37">
        <v>470.8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12.75">
      <c r="A145" s="35" t="s">
        <v>56</v>
      </c>
      <c r="E145" s="39" t="s">
        <v>52</v>
      </c>
    </row>
    <row r="146" spans="1:5" ht="63.75">
      <c r="A146" s="35" t="s">
        <v>57</v>
      </c>
      <c r="E146" s="40" t="s">
        <v>825</v>
      </c>
    </row>
    <row r="147" spans="1:5" ht="12.75">
      <c r="A147" t="s">
        <v>58</v>
      </c>
      <c r="E147" s="39" t="s">
        <v>59</v>
      </c>
    </row>
    <row r="148" spans="1:16" ht="12.75">
      <c r="A148" t="s">
        <v>49</v>
      </c>
      <c s="34" t="s">
        <v>172</v>
      </c>
      <c s="34" t="s">
        <v>828</v>
      </c>
      <c s="35" t="s">
        <v>52</v>
      </c>
      <c s="6" t="s">
        <v>829</v>
      </c>
      <c s="36" t="s">
        <v>87</v>
      </c>
      <c s="37">
        <v>470.8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52</v>
      </c>
    </row>
    <row r="150" spans="1:5" ht="63.75">
      <c r="A150" s="35" t="s">
        <v>57</v>
      </c>
      <c r="E150" s="40" t="s">
        <v>825</v>
      </c>
    </row>
    <row r="151" spans="1:5" ht="12.75">
      <c r="A151" t="s">
        <v>58</v>
      </c>
      <c r="E151" s="39" t="s">
        <v>59</v>
      </c>
    </row>
    <row r="152" spans="1:16" ht="12.75">
      <c r="A152" t="s">
        <v>49</v>
      </c>
      <c s="34" t="s">
        <v>175</v>
      </c>
      <c s="34" t="s">
        <v>830</v>
      </c>
      <c s="35" t="s">
        <v>52</v>
      </c>
      <c s="6" t="s">
        <v>831</v>
      </c>
      <c s="36" t="s">
        <v>87</v>
      </c>
      <c s="37">
        <v>195.7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52</v>
      </c>
    </row>
    <row r="154" spans="1:5" ht="12.75">
      <c r="A154" s="35" t="s">
        <v>57</v>
      </c>
      <c r="E154" s="40" t="s">
        <v>822</v>
      </c>
    </row>
    <row r="155" spans="1:5" ht="12.75">
      <c r="A155" t="s">
        <v>58</v>
      </c>
      <c r="E155" s="39" t="s">
        <v>59</v>
      </c>
    </row>
    <row r="156" spans="1:16" ht="12.75">
      <c r="A156" t="s">
        <v>49</v>
      </c>
      <c s="34" t="s">
        <v>178</v>
      </c>
      <c s="34" t="s">
        <v>832</v>
      </c>
      <c s="35" t="s">
        <v>52</v>
      </c>
      <c s="6" t="s">
        <v>833</v>
      </c>
      <c s="36" t="s">
        <v>87</v>
      </c>
      <c s="37">
        <v>40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27</v>
      </c>
    </row>
    <row r="157" spans="1:5" ht="12.75">
      <c r="A157" s="35" t="s">
        <v>56</v>
      </c>
      <c r="E157" s="39" t="s">
        <v>52</v>
      </c>
    </row>
    <row r="158" spans="1:5" ht="12.75">
      <c r="A158" s="35" t="s">
        <v>57</v>
      </c>
      <c r="E158" s="40" t="s">
        <v>834</v>
      </c>
    </row>
    <row r="159" spans="1:5" ht="12.75">
      <c r="A159" t="s">
        <v>58</v>
      </c>
      <c r="E159" s="39" t="s">
        <v>59</v>
      </c>
    </row>
    <row r="160" spans="1:16" ht="25.5">
      <c r="A160" t="s">
        <v>49</v>
      </c>
      <c s="34" t="s">
        <v>181</v>
      </c>
      <c s="34" t="s">
        <v>835</v>
      </c>
      <c s="35" t="s">
        <v>52</v>
      </c>
      <c s="6" t="s">
        <v>836</v>
      </c>
      <c s="36" t="s">
        <v>87</v>
      </c>
      <c s="37">
        <v>8.7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27</v>
      </c>
    </row>
    <row r="161" spans="1:5" ht="12.75">
      <c r="A161" s="35" t="s">
        <v>56</v>
      </c>
      <c r="E161" s="39" t="s">
        <v>52</v>
      </c>
    </row>
    <row r="162" spans="1:5" ht="12.75">
      <c r="A162" s="35" t="s">
        <v>57</v>
      </c>
      <c r="E162" s="40" t="s">
        <v>837</v>
      </c>
    </row>
    <row r="163" spans="1:5" ht="12.75">
      <c r="A163" t="s">
        <v>58</v>
      </c>
      <c r="E163" s="39" t="s">
        <v>59</v>
      </c>
    </row>
    <row r="164" spans="1:16" ht="12.75">
      <c r="A164" t="s">
        <v>49</v>
      </c>
      <c s="34" t="s">
        <v>257</v>
      </c>
      <c s="34" t="s">
        <v>838</v>
      </c>
      <c s="35" t="s">
        <v>52</v>
      </c>
      <c s="6" t="s">
        <v>839</v>
      </c>
      <c s="36" t="s">
        <v>141</v>
      </c>
      <c s="37">
        <v>57.3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27</v>
      </c>
    </row>
    <row r="165" spans="1:5" ht="12.75">
      <c r="A165" s="35" t="s">
        <v>56</v>
      </c>
      <c r="E165" s="39" t="s">
        <v>840</v>
      </c>
    </row>
    <row r="166" spans="1:5" ht="12.75">
      <c r="A166" s="35" t="s">
        <v>57</v>
      </c>
      <c r="E166" s="40" t="s">
        <v>841</v>
      </c>
    </row>
    <row r="167" spans="1:5" ht="12.75">
      <c r="A167" t="s">
        <v>58</v>
      </c>
      <c r="E167" s="39" t="s">
        <v>59</v>
      </c>
    </row>
    <row r="168" spans="1:13" ht="12.75">
      <c r="A168" t="s">
        <v>46</v>
      </c>
      <c r="C168" s="31" t="s">
        <v>76</v>
      </c>
      <c r="E168" s="33" t="s">
        <v>842</v>
      </c>
      <c r="J168" s="32">
        <f>0</f>
      </c>
      <c s="32">
        <f>0</f>
      </c>
      <c s="32">
        <f>0+L169+L173+L177+L181+L185</f>
      </c>
      <c s="32">
        <f>0+M169+M173+M177+M181+M185</f>
      </c>
    </row>
    <row r="169" spans="1:16" ht="12.75">
      <c r="A169" t="s">
        <v>49</v>
      </c>
      <c s="34" t="s">
        <v>184</v>
      </c>
      <c s="34" t="s">
        <v>843</v>
      </c>
      <c s="35" t="s">
        <v>52</v>
      </c>
      <c s="6" t="s">
        <v>844</v>
      </c>
      <c s="36" t="s">
        <v>141</v>
      </c>
      <c s="37">
        <v>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25.5">
      <c r="A170" s="35" t="s">
        <v>56</v>
      </c>
      <c r="E170" s="39" t="s">
        <v>845</v>
      </c>
    </row>
    <row r="171" spans="1:5" ht="12.75">
      <c r="A171" s="35" t="s">
        <v>57</v>
      </c>
      <c r="E171" s="40" t="s">
        <v>52</v>
      </c>
    </row>
    <row r="172" spans="1:5" ht="12.75">
      <c r="A172" t="s">
        <v>58</v>
      </c>
      <c r="E172" s="39" t="s">
        <v>59</v>
      </c>
    </row>
    <row r="173" spans="1:16" ht="12.75">
      <c r="A173" t="s">
        <v>49</v>
      </c>
      <c s="34" t="s">
        <v>187</v>
      </c>
      <c s="34" t="s">
        <v>846</v>
      </c>
      <c s="35" t="s">
        <v>52</v>
      </c>
      <c s="6" t="s">
        <v>847</v>
      </c>
      <c s="36" t="s">
        <v>90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27</v>
      </c>
    </row>
    <row r="174" spans="1:5" ht="12.75">
      <c r="A174" s="35" t="s">
        <v>56</v>
      </c>
      <c r="E174" s="39" t="s">
        <v>52</v>
      </c>
    </row>
    <row r="175" spans="1:5" ht="12.75">
      <c r="A175" s="35" t="s">
        <v>57</v>
      </c>
      <c r="E175" s="40" t="s">
        <v>52</v>
      </c>
    </row>
    <row r="176" spans="1:5" ht="12.75">
      <c r="A176" t="s">
        <v>58</v>
      </c>
      <c r="E176" s="39" t="s">
        <v>59</v>
      </c>
    </row>
    <row r="177" spans="1:16" ht="12.75">
      <c r="A177" t="s">
        <v>49</v>
      </c>
      <c s="34" t="s">
        <v>190</v>
      </c>
      <c s="34" t="s">
        <v>848</v>
      </c>
      <c s="35" t="s">
        <v>52</v>
      </c>
      <c s="6" t="s">
        <v>849</v>
      </c>
      <c s="36" t="s">
        <v>90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12.75">
      <c r="A178" s="35" t="s">
        <v>56</v>
      </c>
      <c r="E178" s="39" t="s">
        <v>52</v>
      </c>
    </row>
    <row r="179" spans="1:5" ht="12.75">
      <c r="A179" s="35" t="s">
        <v>57</v>
      </c>
      <c r="E179" s="40" t="s">
        <v>52</v>
      </c>
    </row>
    <row r="180" spans="1:5" ht="12.75">
      <c r="A180" t="s">
        <v>58</v>
      </c>
      <c r="E180" s="39" t="s">
        <v>59</v>
      </c>
    </row>
    <row r="181" spans="1:16" ht="12.75">
      <c r="A181" t="s">
        <v>49</v>
      </c>
      <c s="34" t="s">
        <v>193</v>
      </c>
      <c s="34" t="s">
        <v>850</v>
      </c>
      <c s="35" t="s">
        <v>52</v>
      </c>
      <c s="6" t="s">
        <v>851</v>
      </c>
      <c s="36" t="s">
        <v>90</v>
      </c>
      <c s="37">
        <v>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852</v>
      </c>
    </row>
    <row r="183" spans="1:5" ht="12.75">
      <c r="A183" s="35" t="s">
        <v>57</v>
      </c>
      <c r="E183" s="40" t="s">
        <v>52</v>
      </c>
    </row>
    <row r="184" spans="1:5" ht="12.75">
      <c r="A184" t="s">
        <v>58</v>
      </c>
      <c r="E184" s="39" t="s">
        <v>59</v>
      </c>
    </row>
    <row r="185" spans="1:16" ht="12.75">
      <c r="A185" t="s">
        <v>49</v>
      </c>
      <c s="34" t="s">
        <v>196</v>
      </c>
      <c s="34" t="s">
        <v>853</v>
      </c>
      <c s="35" t="s">
        <v>52</v>
      </c>
      <c s="6" t="s">
        <v>854</v>
      </c>
      <c s="36" t="s">
        <v>141</v>
      </c>
      <c s="37">
        <v>0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27</v>
      </c>
    </row>
    <row r="186" spans="1:5" ht="12.75">
      <c r="A186" s="35" t="s">
        <v>56</v>
      </c>
      <c r="E186" s="39" t="s">
        <v>52</v>
      </c>
    </row>
    <row r="187" spans="1:5" ht="12.75">
      <c r="A187" s="35" t="s">
        <v>57</v>
      </c>
      <c r="E187" s="40" t="s">
        <v>52</v>
      </c>
    </row>
    <row r="188" spans="1:5" ht="12.75">
      <c r="A188" t="s">
        <v>58</v>
      </c>
      <c r="E188" s="39" t="s">
        <v>59</v>
      </c>
    </row>
    <row r="189" spans="1:13" ht="12.75">
      <c r="A189" t="s">
        <v>46</v>
      </c>
      <c r="C189" s="31" t="s">
        <v>79</v>
      </c>
      <c r="E189" s="33" t="s">
        <v>855</v>
      </c>
      <c r="J189" s="32">
        <f>0</f>
      </c>
      <c s="32">
        <f>0</f>
      </c>
      <c s="32">
        <f>0+L190+L194+L198+L202+L206+L210+L214+L218+L222+L226+L230+L234+L238+L242+L246+L250+L254+L258+L262</f>
      </c>
      <c s="32">
        <f>0+M190+M194+M198+M202+M206+M210+M214+M218+M222+M226+M230+M234+M238+M242+M246+M250+M254+M258+M262</f>
      </c>
    </row>
    <row r="190" spans="1:16" ht="25.5">
      <c r="A190" t="s">
        <v>49</v>
      </c>
      <c s="34" t="s">
        <v>199</v>
      </c>
      <c s="34" t="s">
        <v>856</v>
      </c>
      <c s="35" t="s">
        <v>52</v>
      </c>
      <c s="6" t="s">
        <v>857</v>
      </c>
      <c s="36" t="s">
        <v>90</v>
      </c>
      <c s="37">
        <v>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858</v>
      </c>
    </row>
    <row r="192" spans="1:5" ht="12.75">
      <c r="A192" s="35" t="s">
        <v>57</v>
      </c>
      <c r="E192" s="40" t="s">
        <v>52</v>
      </c>
    </row>
    <row r="193" spans="1:5" ht="12.75">
      <c r="A193" t="s">
        <v>58</v>
      </c>
      <c r="E193" s="39" t="s">
        <v>59</v>
      </c>
    </row>
    <row r="194" spans="1:16" ht="25.5">
      <c r="A194" t="s">
        <v>49</v>
      </c>
      <c s="34" t="s">
        <v>203</v>
      </c>
      <c s="34" t="s">
        <v>859</v>
      </c>
      <c s="35" t="s">
        <v>52</v>
      </c>
      <c s="6" t="s">
        <v>860</v>
      </c>
      <c s="36" t="s">
        <v>90</v>
      </c>
      <c s="37">
        <v>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52</v>
      </c>
    </row>
    <row r="196" spans="1:5" ht="12.75">
      <c r="A196" s="35" t="s">
        <v>57</v>
      </c>
      <c r="E196" s="40" t="s">
        <v>52</v>
      </c>
    </row>
    <row r="197" spans="1:5" ht="12.75">
      <c r="A197" t="s">
        <v>58</v>
      </c>
      <c r="E197" s="39" t="s">
        <v>59</v>
      </c>
    </row>
    <row r="198" spans="1:16" ht="25.5">
      <c r="A198" t="s">
        <v>49</v>
      </c>
      <c s="34" t="s">
        <v>206</v>
      </c>
      <c s="34" t="s">
        <v>861</v>
      </c>
      <c s="35" t="s">
        <v>52</v>
      </c>
      <c s="6" t="s">
        <v>862</v>
      </c>
      <c s="36" t="s">
        <v>87</v>
      </c>
      <c s="37">
        <v>1.26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863</v>
      </c>
    </row>
    <row r="200" spans="1:5" ht="12.75">
      <c r="A200" s="35" t="s">
        <v>57</v>
      </c>
      <c r="E200" s="40" t="s">
        <v>864</v>
      </c>
    </row>
    <row r="201" spans="1:5" ht="12.75">
      <c r="A201" t="s">
        <v>58</v>
      </c>
      <c r="E201" s="39" t="s">
        <v>59</v>
      </c>
    </row>
    <row r="202" spans="1:16" ht="25.5">
      <c r="A202" t="s">
        <v>49</v>
      </c>
      <c s="34" t="s">
        <v>209</v>
      </c>
      <c s="34" t="s">
        <v>865</v>
      </c>
      <c s="35" t="s">
        <v>52</v>
      </c>
      <c s="6" t="s">
        <v>866</v>
      </c>
      <c s="36" t="s">
        <v>87</v>
      </c>
      <c s="37">
        <v>45.9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25.5">
      <c r="A203" s="35" t="s">
        <v>56</v>
      </c>
      <c r="E203" s="39" t="s">
        <v>867</v>
      </c>
    </row>
    <row r="204" spans="1:5" ht="140.25">
      <c r="A204" s="35" t="s">
        <v>57</v>
      </c>
      <c r="E204" s="40" t="s">
        <v>868</v>
      </c>
    </row>
    <row r="205" spans="1:5" ht="12.75">
      <c r="A205" t="s">
        <v>58</v>
      </c>
      <c r="E205" s="39" t="s">
        <v>59</v>
      </c>
    </row>
    <row r="206" spans="1:16" ht="12.75">
      <c r="A206" t="s">
        <v>49</v>
      </c>
      <c s="34" t="s">
        <v>212</v>
      </c>
      <c s="34" t="s">
        <v>869</v>
      </c>
      <c s="35" t="s">
        <v>52</v>
      </c>
      <c s="6" t="s">
        <v>870</v>
      </c>
      <c s="36" t="s">
        <v>141</v>
      </c>
      <c s="37">
        <v>46.1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12.75">
      <c r="A207" s="35" t="s">
        <v>56</v>
      </c>
      <c r="E207" s="39" t="s">
        <v>52</v>
      </c>
    </row>
    <row r="208" spans="1:5" ht="12.75">
      <c r="A208" s="35" t="s">
        <v>57</v>
      </c>
      <c r="E208" s="40" t="s">
        <v>871</v>
      </c>
    </row>
    <row r="209" spans="1:5" ht="12.75">
      <c r="A209" t="s">
        <v>58</v>
      </c>
      <c r="E209" s="39" t="s">
        <v>59</v>
      </c>
    </row>
    <row r="210" spans="1:16" ht="12.75">
      <c r="A210" t="s">
        <v>49</v>
      </c>
      <c s="34" t="s">
        <v>215</v>
      </c>
      <c s="34" t="s">
        <v>872</v>
      </c>
      <c s="35" t="s">
        <v>52</v>
      </c>
      <c s="6" t="s">
        <v>873</v>
      </c>
      <c s="36" t="s">
        <v>141</v>
      </c>
      <c s="37">
        <v>47.7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12.75">
      <c r="A211" s="35" t="s">
        <v>56</v>
      </c>
      <c r="E211" s="39" t="s">
        <v>52</v>
      </c>
    </row>
    <row r="212" spans="1:5" ht="12.75">
      <c r="A212" s="35" t="s">
        <v>57</v>
      </c>
      <c r="E212" s="40" t="s">
        <v>874</v>
      </c>
    </row>
    <row r="213" spans="1:5" ht="12.75">
      <c r="A213" t="s">
        <v>58</v>
      </c>
      <c r="E213" s="39" t="s">
        <v>59</v>
      </c>
    </row>
    <row r="214" spans="1:16" ht="12.75">
      <c r="A214" t="s">
        <v>49</v>
      </c>
      <c s="34" t="s">
        <v>218</v>
      </c>
      <c s="34" t="s">
        <v>875</v>
      </c>
      <c s="35" t="s">
        <v>52</v>
      </c>
      <c s="6" t="s">
        <v>876</v>
      </c>
      <c s="36" t="s">
        <v>141</v>
      </c>
      <c s="37">
        <v>98.4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12.75">
      <c r="A215" s="35" t="s">
        <v>56</v>
      </c>
      <c r="E215" s="39" t="s">
        <v>52</v>
      </c>
    </row>
    <row r="216" spans="1:5" ht="12.75">
      <c r="A216" s="35" t="s">
        <v>57</v>
      </c>
      <c r="E216" s="40" t="s">
        <v>877</v>
      </c>
    </row>
    <row r="217" spans="1:5" ht="12.75">
      <c r="A217" t="s">
        <v>58</v>
      </c>
      <c r="E217" s="39" t="s">
        <v>59</v>
      </c>
    </row>
    <row r="218" spans="1:16" ht="12.75">
      <c r="A218" t="s">
        <v>49</v>
      </c>
      <c s="34" t="s">
        <v>221</v>
      </c>
      <c s="34" t="s">
        <v>878</v>
      </c>
      <c s="35" t="s">
        <v>52</v>
      </c>
      <c s="6" t="s">
        <v>879</v>
      </c>
      <c s="36" t="s">
        <v>87</v>
      </c>
      <c s="37">
        <v>47.4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12.75">
      <c r="A219" s="35" t="s">
        <v>56</v>
      </c>
      <c r="E219" s="39" t="s">
        <v>52</v>
      </c>
    </row>
    <row r="220" spans="1:5" ht="12.75">
      <c r="A220" s="35" t="s">
        <v>57</v>
      </c>
      <c r="E220" s="40" t="s">
        <v>52</v>
      </c>
    </row>
    <row r="221" spans="1:5" ht="12.75">
      <c r="A221" t="s">
        <v>58</v>
      </c>
      <c r="E221" s="39" t="s">
        <v>59</v>
      </c>
    </row>
    <row r="222" spans="1:16" ht="12.75">
      <c r="A222" t="s">
        <v>49</v>
      </c>
      <c s="34" t="s">
        <v>224</v>
      </c>
      <c s="34" t="s">
        <v>880</v>
      </c>
      <c s="35" t="s">
        <v>52</v>
      </c>
      <c s="6" t="s">
        <v>881</v>
      </c>
      <c s="36" t="s">
        <v>87</v>
      </c>
      <c s="37">
        <v>21.6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27</v>
      </c>
    </row>
    <row r="223" spans="1:5" ht="12.75">
      <c r="A223" s="35" t="s">
        <v>56</v>
      </c>
      <c r="E223" s="39" t="s">
        <v>52</v>
      </c>
    </row>
    <row r="224" spans="1:5" ht="12.75">
      <c r="A224" s="35" t="s">
        <v>57</v>
      </c>
      <c r="E224" s="40" t="s">
        <v>52</v>
      </c>
    </row>
    <row r="225" spans="1:5" ht="12.75">
      <c r="A225" t="s">
        <v>58</v>
      </c>
      <c r="E225" s="39" t="s">
        <v>59</v>
      </c>
    </row>
    <row r="226" spans="1:16" ht="12.75">
      <c r="A226" t="s">
        <v>49</v>
      </c>
      <c s="34" t="s">
        <v>227</v>
      </c>
      <c s="34" t="s">
        <v>882</v>
      </c>
      <c s="35" t="s">
        <v>52</v>
      </c>
      <c s="6" t="s">
        <v>883</v>
      </c>
      <c s="36" t="s">
        <v>141</v>
      </c>
      <c s="37">
        <v>20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27</v>
      </c>
    </row>
    <row r="227" spans="1:5" ht="12.75">
      <c r="A227" s="35" t="s">
        <v>56</v>
      </c>
      <c r="E227" s="39" t="s">
        <v>52</v>
      </c>
    </row>
    <row r="228" spans="1:5" ht="25.5">
      <c r="A228" s="35" t="s">
        <v>57</v>
      </c>
      <c r="E228" s="40" t="s">
        <v>884</v>
      </c>
    </row>
    <row r="229" spans="1:5" ht="12.75">
      <c r="A229" t="s">
        <v>58</v>
      </c>
      <c r="E229" s="39" t="s">
        <v>59</v>
      </c>
    </row>
    <row r="230" spans="1:16" ht="12.75">
      <c r="A230" t="s">
        <v>49</v>
      </c>
      <c s="34" t="s">
        <v>230</v>
      </c>
      <c s="34" t="s">
        <v>885</v>
      </c>
      <c s="35" t="s">
        <v>52</v>
      </c>
      <c s="6" t="s">
        <v>886</v>
      </c>
      <c s="36" t="s">
        <v>141</v>
      </c>
      <c s="37">
        <v>12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27</v>
      </c>
    </row>
    <row r="231" spans="1:5" ht="12.75">
      <c r="A231" s="35" t="s">
        <v>56</v>
      </c>
      <c r="E231" s="39" t="s">
        <v>887</v>
      </c>
    </row>
    <row r="232" spans="1:5" ht="12.75">
      <c r="A232" s="35" t="s">
        <v>57</v>
      </c>
      <c r="E232" s="40" t="s">
        <v>52</v>
      </c>
    </row>
    <row r="233" spans="1:5" ht="12.75">
      <c r="A233" t="s">
        <v>58</v>
      </c>
      <c r="E233" s="39" t="s">
        <v>59</v>
      </c>
    </row>
    <row r="234" spans="1:16" ht="12.75">
      <c r="A234" t="s">
        <v>49</v>
      </c>
      <c s="34" t="s">
        <v>233</v>
      </c>
      <c s="34" t="s">
        <v>888</v>
      </c>
      <c s="35" t="s">
        <v>52</v>
      </c>
      <c s="6" t="s">
        <v>889</v>
      </c>
      <c s="36" t="s">
        <v>94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55</v>
      </c>
      <c>
        <f>(M234*21)/100</f>
      </c>
      <c t="s">
        <v>27</v>
      </c>
    </row>
    <row r="235" spans="1:5" ht="12.75">
      <c r="A235" s="35" t="s">
        <v>56</v>
      </c>
      <c r="E235" s="39" t="s">
        <v>890</v>
      </c>
    </row>
    <row r="236" spans="1:5" ht="12.75">
      <c r="A236" s="35" t="s">
        <v>57</v>
      </c>
      <c r="E236" s="40" t="s">
        <v>52</v>
      </c>
    </row>
    <row r="237" spans="1:5" ht="12.75">
      <c r="A237" t="s">
        <v>58</v>
      </c>
      <c r="E237" s="39" t="s">
        <v>59</v>
      </c>
    </row>
    <row r="238" spans="1:16" ht="12.75">
      <c r="A238" t="s">
        <v>49</v>
      </c>
      <c s="34" t="s">
        <v>236</v>
      </c>
      <c s="34" t="s">
        <v>891</v>
      </c>
      <c s="35" t="s">
        <v>52</v>
      </c>
      <c s="6" t="s">
        <v>892</v>
      </c>
      <c s="36" t="s">
        <v>94</v>
      </c>
      <c s="37">
        <v>39.341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55</v>
      </c>
      <c>
        <f>(M238*21)/100</f>
      </c>
      <c t="s">
        <v>27</v>
      </c>
    </row>
    <row r="239" spans="1:5" ht="12.75">
      <c r="A239" s="35" t="s">
        <v>56</v>
      </c>
      <c r="E239" s="39" t="s">
        <v>52</v>
      </c>
    </row>
    <row r="240" spans="1:5" ht="38.25">
      <c r="A240" s="35" t="s">
        <v>57</v>
      </c>
      <c r="E240" s="40" t="s">
        <v>893</v>
      </c>
    </row>
    <row r="241" spans="1:5" ht="12.75">
      <c r="A241" t="s">
        <v>58</v>
      </c>
      <c r="E241" s="39" t="s">
        <v>59</v>
      </c>
    </row>
    <row r="242" spans="1:16" ht="25.5">
      <c r="A242" t="s">
        <v>49</v>
      </c>
      <c s="34" t="s">
        <v>239</v>
      </c>
      <c s="34" t="s">
        <v>894</v>
      </c>
      <c s="35" t="s">
        <v>52</v>
      </c>
      <c s="6" t="s">
        <v>895</v>
      </c>
      <c s="36" t="s">
        <v>99</v>
      </c>
      <c s="37">
        <v>485.456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55</v>
      </c>
      <c>
        <f>(M242*21)/100</f>
      </c>
      <c t="s">
        <v>27</v>
      </c>
    </row>
    <row r="243" spans="1:5" ht="12.75">
      <c r="A243" s="35" t="s">
        <v>56</v>
      </c>
      <c r="E243" s="39" t="s">
        <v>52</v>
      </c>
    </row>
    <row r="244" spans="1:5" ht="25.5">
      <c r="A244" s="35" t="s">
        <v>57</v>
      </c>
      <c r="E244" s="40" t="s">
        <v>896</v>
      </c>
    </row>
    <row r="245" spans="1:5" ht="12.75">
      <c r="A245" t="s">
        <v>58</v>
      </c>
      <c r="E245" s="39" t="s">
        <v>59</v>
      </c>
    </row>
    <row r="246" spans="1:16" ht="12.75">
      <c r="A246" t="s">
        <v>49</v>
      </c>
      <c s="34" t="s">
        <v>242</v>
      </c>
      <c s="34" t="s">
        <v>897</v>
      </c>
      <c s="35" t="s">
        <v>52</v>
      </c>
      <c s="6" t="s">
        <v>898</v>
      </c>
      <c s="36" t="s">
        <v>141</v>
      </c>
      <c s="37">
        <v>6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55</v>
      </c>
      <c>
        <f>(M246*21)/100</f>
      </c>
      <c t="s">
        <v>27</v>
      </c>
    </row>
    <row r="247" spans="1:5" ht="12.75">
      <c r="A247" s="35" t="s">
        <v>56</v>
      </c>
      <c r="E247" s="39" t="s">
        <v>52</v>
      </c>
    </row>
    <row r="248" spans="1:5" ht="25.5">
      <c r="A248" s="35" t="s">
        <v>57</v>
      </c>
      <c r="E248" s="40" t="s">
        <v>899</v>
      </c>
    </row>
    <row r="249" spans="1:5" ht="12.75">
      <c r="A249" t="s">
        <v>58</v>
      </c>
      <c r="E249" s="39" t="s">
        <v>59</v>
      </c>
    </row>
    <row r="250" spans="1:16" ht="25.5">
      <c r="A250" t="s">
        <v>49</v>
      </c>
      <c s="34" t="s">
        <v>245</v>
      </c>
      <c s="34" t="s">
        <v>900</v>
      </c>
      <c s="35" t="s">
        <v>52</v>
      </c>
      <c s="6" t="s">
        <v>901</v>
      </c>
      <c s="36" t="s">
        <v>902</v>
      </c>
      <c s="37">
        <v>12.201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55</v>
      </c>
      <c>
        <f>(M250*21)/100</f>
      </c>
      <c t="s">
        <v>27</v>
      </c>
    </row>
    <row r="251" spans="1:5" ht="12.75">
      <c r="A251" s="35" t="s">
        <v>56</v>
      </c>
      <c r="E251" s="39" t="s">
        <v>52</v>
      </c>
    </row>
    <row r="252" spans="1:5" ht="242.25">
      <c r="A252" s="35" t="s">
        <v>57</v>
      </c>
      <c r="E252" s="40" t="s">
        <v>903</v>
      </c>
    </row>
    <row r="253" spans="1:5" ht="12.75">
      <c r="A253" t="s">
        <v>58</v>
      </c>
      <c r="E253" s="39" t="s">
        <v>59</v>
      </c>
    </row>
    <row r="254" spans="1:16" ht="12.75">
      <c r="A254" t="s">
        <v>49</v>
      </c>
      <c s="34" t="s">
        <v>248</v>
      </c>
      <c s="34" t="s">
        <v>904</v>
      </c>
      <c s="35" t="s">
        <v>52</v>
      </c>
      <c s="6" t="s">
        <v>905</v>
      </c>
      <c s="36" t="s">
        <v>141</v>
      </c>
      <c s="37">
        <v>19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55</v>
      </c>
      <c>
        <f>(M254*21)/100</f>
      </c>
      <c t="s">
        <v>27</v>
      </c>
    </row>
    <row r="255" spans="1:5" ht="12.75">
      <c r="A255" s="35" t="s">
        <v>56</v>
      </c>
      <c r="E255" s="39" t="s">
        <v>52</v>
      </c>
    </row>
    <row r="256" spans="1:5" ht="25.5">
      <c r="A256" s="35" t="s">
        <v>57</v>
      </c>
      <c r="E256" s="40" t="s">
        <v>906</v>
      </c>
    </row>
    <row r="257" spans="1:5" ht="12.75">
      <c r="A257" t="s">
        <v>58</v>
      </c>
      <c r="E257" s="39" t="s">
        <v>59</v>
      </c>
    </row>
    <row r="258" spans="1:16" ht="25.5">
      <c r="A258" t="s">
        <v>49</v>
      </c>
      <c s="34" t="s">
        <v>251</v>
      </c>
      <c s="34" t="s">
        <v>907</v>
      </c>
      <c s="35" t="s">
        <v>52</v>
      </c>
      <c s="6" t="s">
        <v>908</v>
      </c>
      <c s="36" t="s">
        <v>902</v>
      </c>
      <c s="37">
        <v>42.127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55</v>
      </c>
      <c>
        <f>(M258*21)/100</f>
      </c>
      <c t="s">
        <v>27</v>
      </c>
    </row>
    <row r="259" spans="1:5" ht="12.75">
      <c r="A259" s="35" t="s">
        <v>56</v>
      </c>
      <c r="E259" s="39" t="s">
        <v>52</v>
      </c>
    </row>
    <row r="260" spans="1:5" ht="242.25">
      <c r="A260" s="35" t="s">
        <v>57</v>
      </c>
      <c r="E260" s="40" t="s">
        <v>909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254</v>
      </c>
      <c s="34" t="s">
        <v>910</v>
      </c>
      <c s="35" t="s">
        <v>52</v>
      </c>
      <c s="6" t="s">
        <v>911</v>
      </c>
      <c s="36" t="s">
        <v>94</v>
      </c>
      <c s="37">
        <v>0.5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55</v>
      </c>
      <c>
        <f>(M262*21)/100</f>
      </c>
      <c t="s">
        <v>27</v>
      </c>
    </row>
    <row r="263" spans="1:5" ht="12.75">
      <c r="A263" s="35" t="s">
        <v>56</v>
      </c>
      <c r="E263" s="39" t="s">
        <v>912</v>
      </c>
    </row>
    <row r="264" spans="1:5" ht="12.75">
      <c r="A264" s="35" t="s">
        <v>57</v>
      </c>
      <c r="E264" s="40" t="s">
        <v>52</v>
      </c>
    </row>
    <row r="265" spans="1:5" ht="12.75">
      <c r="A265" t="s">
        <v>58</v>
      </c>
      <c r="E265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913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913</v>
      </c>
      <c r="E4" s="26" t="s">
        <v>914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COUNTIFS(L8:L108,"=0",A8:A108,"P")+COUNTIFS(L8:L108,"",A8:A108,"P")+SUM(Q8:Q108)</f>
      </c>
    </row>
    <row r="8" spans="1:13" ht="12.75">
      <c r="A8" t="s">
        <v>44</v>
      </c>
      <c r="C8" s="28" t="s">
        <v>917</v>
      </c>
      <c r="E8" s="30" t="s">
        <v>916</v>
      </c>
      <c r="J8" s="29">
        <f>0+J9+J30+J47</f>
      </c>
      <c s="29">
        <f>0+K9+K30+K47</f>
      </c>
      <c s="29">
        <f>0+L9+L30+L47</f>
      </c>
      <c s="29">
        <f>0+M9+M30+M47</f>
      </c>
    </row>
    <row r="9" spans="1:13" ht="12.75">
      <c r="A9" t="s">
        <v>46</v>
      </c>
      <c r="C9" s="31" t="s">
        <v>96</v>
      </c>
      <c r="E9" s="33" t="s">
        <v>918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124</v>
      </c>
      <c s="34" t="s">
        <v>919</v>
      </c>
      <c s="35" t="s">
        <v>52</v>
      </c>
      <c s="6" t="s">
        <v>920</v>
      </c>
      <c s="36" t="s">
        <v>94</v>
      </c>
      <c s="37">
        <v>0.49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502</v>
      </c>
      <c>
        <f>(M10*21)/100</f>
      </c>
      <c t="s">
        <v>27</v>
      </c>
    </row>
    <row r="11" spans="1:5" ht="409.5">
      <c r="A11" s="35" t="s">
        <v>56</v>
      </c>
      <c r="E11" s="39" t="s">
        <v>921</v>
      </c>
    </row>
    <row r="12" spans="1:5" ht="25.5">
      <c r="A12" s="35" t="s">
        <v>57</v>
      </c>
      <c r="E12" s="40" t="s">
        <v>922</v>
      </c>
    </row>
    <row r="13" spans="1:5" ht="306">
      <c r="A13" t="s">
        <v>58</v>
      </c>
      <c r="E13" s="39" t="s">
        <v>923</v>
      </c>
    </row>
    <row r="14" spans="1:16" ht="12.75">
      <c r="A14" t="s">
        <v>49</v>
      </c>
      <c s="34" t="s">
        <v>127</v>
      </c>
      <c s="34" t="s">
        <v>452</v>
      </c>
      <c s="35" t="s">
        <v>52</v>
      </c>
      <c s="6" t="s">
        <v>453</v>
      </c>
      <c s="36" t="s">
        <v>94</v>
      </c>
      <c s="37">
        <v>4.095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25.5">
      <c r="A16" s="35" t="s">
        <v>57</v>
      </c>
      <c r="E16" s="40" t="s">
        <v>924</v>
      </c>
    </row>
    <row r="17" spans="1:5" ht="12.75">
      <c r="A17" t="s">
        <v>58</v>
      </c>
      <c r="E17" s="39" t="s">
        <v>59</v>
      </c>
    </row>
    <row r="18" spans="1:16" ht="25.5">
      <c r="A18" t="s">
        <v>49</v>
      </c>
      <c s="34" t="s">
        <v>132</v>
      </c>
      <c s="34" t="s">
        <v>925</v>
      </c>
      <c s="35" t="s">
        <v>52</v>
      </c>
      <c s="6" t="s">
        <v>926</v>
      </c>
      <c s="36" t="s">
        <v>94</v>
      </c>
      <c s="37">
        <v>0.54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502</v>
      </c>
      <c>
        <f>(M18*21)/100</f>
      </c>
      <c t="s">
        <v>27</v>
      </c>
    </row>
    <row r="19" spans="1:5" ht="409.5">
      <c r="A19" s="35" t="s">
        <v>56</v>
      </c>
      <c r="E19" s="39" t="s">
        <v>921</v>
      </c>
    </row>
    <row r="20" spans="1:5" ht="25.5">
      <c r="A20" s="35" t="s">
        <v>57</v>
      </c>
      <c r="E20" s="40" t="s">
        <v>927</v>
      </c>
    </row>
    <row r="21" spans="1:5" ht="306">
      <c r="A21" t="s">
        <v>58</v>
      </c>
      <c r="E21" s="39" t="s">
        <v>923</v>
      </c>
    </row>
    <row r="22" spans="1:16" ht="12.75">
      <c r="A22" t="s">
        <v>49</v>
      </c>
      <c s="34" t="s">
        <v>135</v>
      </c>
      <c s="34" t="s">
        <v>928</v>
      </c>
      <c s="35" t="s">
        <v>52</v>
      </c>
      <c s="6" t="s">
        <v>929</v>
      </c>
      <c s="36" t="s">
        <v>87</v>
      </c>
      <c s="37">
        <v>2.35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25.5">
      <c r="A24" s="35" t="s">
        <v>57</v>
      </c>
      <c r="E24" s="40" t="s">
        <v>930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138</v>
      </c>
      <c s="34" t="s">
        <v>931</v>
      </c>
      <c s="35" t="s">
        <v>52</v>
      </c>
      <c s="6" t="s">
        <v>932</v>
      </c>
      <c s="36" t="s">
        <v>94</v>
      </c>
      <c s="37">
        <v>3.36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25.5">
      <c r="A28" s="35" t="s">
        <v>57</v>
      </c>
      <c r="E28" s="40" t="s">
        <v>933</v>
      </c>
    </row>
    <row r="29" spans="1:5" ht="12.75">
      <c r="A29" t="s">
        <v>58</v>
      </c>
      <c r="E29" s="39" t="s">
        <v>59</v>
      </c>
    </row>
    <row r="30" spans="1:13" ht="12.75">
      <c r="A30" t="s">
        <v>46</v>
      </c>
      <c r="C30" s="31" t="s">
        <v>130</v>
      </c>
      <c r="E30" s="33" t="s">
        <v>934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49</v>
      </c>
      <c s="34" t="s">
        <v>111</v>
      </c>
      <c s="34" t="s">
        <v>935</v>
      </c>
      <c s="35" t="s">
        <v>52</v>
      </c>
      <c s="6" t="s">
        <v>936</v>
      </c>
      <c s="36" t="s">
        <v>141</v>
      </c>
      <c s="37">
        <v>21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65.75">
      <c r="A32" s="35" t="s">
        <v>56</v>
      </c>
      <c r="E32" s="39" t="s">
        <v>937</v>
      </c>
    </row>
    <row r="33" spans="1:5" ht="12.75">
      <c r="A33" s="35" t="s">
        <v>57</v>
      </c>
      <c r="E33" s="40" t="s">
        <v>938</v>
      </c>
    </row>
    <row r="34" spans="1:5" ht="12.75">
      <c r="A34" t="s">
        <v>58</v>
      </c>
      <c r="E34" s="39" t="s">
        <v>59</v>
      </c>
    </row>
    <row r="35" spans="1:16" ht="12.75">
      <c r="A35" t="s">
        <v>49</v>
      </c>
      <c s="34" t="s">
        <v>114</v>
      </c>
      <c s="34" t="s">
        <v>470</v>
      </c>
      <c s="35" t="s">
        <v>52</v>
      </c>
      <c s="6" t="s">
        <v>471</v>
      </c>
      <c s="36" t="s">
        <v>141</v>
      </c>
      <c s="37">
        <v>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91.25">
      <c r="A36" s="35" t="s">
        <v>56</v>
      </c>
      <c r="E36" s="39" t="s">
        <v>939</v>
      </c>
    </row>
    <row r="37" spans="1:5" ht="12.75">
      <c r="A37" s="35" t="s">
        <v>57</v>
      </c>
      <c r="E37" s="40" t="s">
        <v>940</v>
      </c>
    </row>
    <row r="38" spans="1:5" ht="12.75">
      <c r="A38" t="s">
        <v>58</v>
      </c>
      <c r="E38" s="39" t="s">
        <v>59</v>
      </c>
    </row>
    <row r="39" spans="1:16" ht="25.5">
      <c r="A39" t="s">
        <v>49</v>
      </c>
      <c s="34" t="s">
        <v>118</v>
      </c>
      <c s="34" t="s">
        <v>480</v>
      </c>
      <c s="35" t="s">
        <v>52</v>
      </c>
      <c s="6" t="s">
        <v>481</v>
      </c>
      <c s="36" t="s">
        <v>90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38.25">
      <c r="A40" s="35" t="s">
        <v>56</v>
      </c>
      <c r="E40" s="39" t="s">
        <v>941</v>
      </c>
    </row>
    <row r="41" spans="1:5" ht="12.75">
      <c r="A41" s="35" t="s">
        <v>57</v>
      </c>
      <c r="E41" s="40" t="s">
        <v>940</v>
      </c>
    </row>
    <row r="42" spans="1:5" ht="12.75">
      <c r="A42" t="s">
        <v>58</v>
      </c>
      <c r="E42" s="39" t="s">
        <v>59</v>
      </c>
    </row>
    <row r="43" spans="1:16" ht="12.75">
      <c r="A43" t="s">
        <v>49</v>
      </c>
      <c s="34" t="s">
        <v>121</v>
      </c>
      <c s="34" t="s">
        <v>133</v>
      </c>
      <c s="35" t="s">
        <v>52</v>
      </c>
      <c s="6" t="s">
        <v>134</v>
      </c>
      <c s="36" t="s">
        <v>90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02">
      <c r="A44" s="35" t="s">
        <v>56</v>
      </c>
      <c r="E44" s="39" t="s">
        <v>942</v>
      </c>
    </row>
    <row r="45" spans="1:5" ht="12.75">
      <c r="A45" s="35" t="s">
        <v>57</v>
      </c>
      <c r="E45" s="40" t="s">
        <v>940</v>
      </c>
    </row>
    <row r="46" spans="1:5" ht="12.75">
      <c r="A46" t="s">
        <v>58</v>
      </c>
      <c r="E46" s="39" t="s">
        <v>59</v>
      </c>
    </row>
    <row r="47" spans="1:13" ht="12.75">
      <c r="A47" t="s">
        <v>46</v>
      </c>
      <c r="C47" s="31" t="s">
        <v>397</v>
      </c>
      <c r="E47" s="33" t="s">
        <v>943</v>
      </c>
      <c r="J47" s="32">
        <f>0</f>
      </c>
      <c s="32">
        <f>0</f>
      </c>
      <c s="32">
        <f>0+L48+L52+L56+L60+L64+L68+L72+L76+L80+L84+L88+L92+L96+L100+L104+L108</f>
      </c>
      <c s="32">
        <f>0+M48+M52+M56+M60+M64+M68+M72+M76+M80+M84+M88+M92+M96+M100+M104+M108</f>
      </c>
    </row>
    <row r="48" spans="1:16" ht="12.75">
      <c r="A48" t="s">
        <v>49</v>
      </c>
      <c s="34" t="s">
        <v>50</v>
      </c>
      <c s="34" t="s">
        <v>944</v>
      </c>
      <c s="35" t="s">
        <v>52</v>
      </c>
      <c s="6" t="s">
        <v>945</v>
      </c>
      <c s="36" t="s">
        <v>141</v>
      </c>
      <c s="37">
        <v>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53">
      <c r="A49" s="35" t="s">
        <v>56</v>
      </c>
      <c r="E49" s="39" t="s">
        <v>946</v>
      </c>
    </row>
    <row r="50" spans="1:5" ht="12.75">
      <c r="A50" s="35" t="s">
        <v>57</v>
      </c>
      <c r="E50" s="40" t="s">
        <v>947</v>
      </c>
    </row>
    <row r="51" spans="1:5" ht="12.75">
      <c r="A51" t="s">
        <v>58</v>
      </c>
      <c r="E51" s="39" t="s">
        <v>59</v>
      </c>
    </row>
    <row r="52" spans="1:16" ht="25.5">
      <c r="A52" t="s">
        <v>49</v>
      </c>
      <c s="34" t="s">
        <v>27</v>
      </c>
      <c s="34" t="s">
        <v>948</v>
      </c>
      <c s="35" t="s">
        <v>52</v>
      </c>
      <c s="6" t="s">
        <v>949</v>
      </c>
      <c s="36" t="s">
        <v>141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40.25">
      <c r="A53" s="35" t="s">
        <v>56</v>
      </c>
      <c r="E53" s="39" t="s">
        <v>950</v>
      </c>
    </row>
    <row r="54" spans="1:5" ht="12.75">
      <c r="A54" s="35" t="s">
        <v>57</v>
      </c>
      <c r="E54" s="40" t="s">
        <v>951</v>
      </c>
    </row>
    <row r="55" spans="1:5" ht="12.75">
      <c r="A55" t="s">
        <v>58</v>
      </c>
      <c r="E55" s="39" t="s">
        <v>59</v>
      </c>
    </row>
    <row r="56" spans="1:16" ht="25.5">
      <c r="A56" t="s">
        <v>49</v>
      </c>
      <c s="34" t="s">
        <v>26</v>
      </c>
      <c s="34" t="s">
        <v>952</v>
      </c>
      <c s="35" t="s">
        <v>52</v>
      </c>
      <c s="6" t="s">
        <v>953</v>
      </c>
      <c s="36" t="s">
        <v>90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78.5">
      <c r="A57" s="35" t="s">
        <v>56</v>
      </c>
      <c r="E57" s="39" t="s">
        <v>954</v>
      </c>
    </row>
    <row r="58" spans="1:5" ht="12.75">
      <c r="A58" s="35" t="s">
        <v>57</v>
      </c>
      <c r="E58" s="40" t="s">
        <v>951</v>
      </c>
    </row>
    <row r="59" spans="1:5" ht="12.75">
      <c r="A59" t="s">
        <v>58</v>
      </c>
      <c r="E59" s="39" t="s">
        <v>59</v>
      </c>
    </row>
    <row r="60" spans="1:16" ht="25.5">
      <c r="A60" t="s">
        <v>49</v>
      </c>
      <c s="34" t="s">
        <v>64</v>
      </c>
      <c s="34" t="s">
        <v>955</v>
      </c>
      <c s="35" t="s">
        <v>52</v>
      </c>
      <c s="6" t="s">
        <v>956</v>
      </c>
      <c s="36" t="s">
        <v>90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78.5">
      <c r="A61" s="35" t="s">
        <v>56</v>
      </c>
      <c r="E61" s="39" t="s">
        <v>954</v>
      </c>
    </row>
    <row r="62" spans="1:5" ht="12.75">
      <c r="A62" s="35" t="s">
        <v>57</v>
      </c>
      <c r="E62" s="40" t="s">
        <v>947</v>
      </c>
    </row>
    <row r="63" spans="1:5" ht="12.75">
      <c r="A63" t="s">
        <v>58</v>
      </c>
      <c r="E63" s="39" t="s">
        <v>59</v>
      </c>
    </row>
    <row r="64" spans="1:16" ht="25.5">
      <c r="A64" t="s">
        <v>49</v>
      </c>
      <c s="34" t="s">
        <v>67</v>
      </c>
      <c s="34" t="s">
        <v>957</v>
      </c>
      <c s="35" t="s">
        <v>52</v>
      </c>
      <c s="6" t="s">
        <v>958</v>
      </c>
      <c s="36" t="s">
        <v>90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65.75">
      <c r="A65" s="35" t="s">
        <v>56</v>
      </c>
      <c r="E65" s="39" t="s">
        <v>959</v>
      </c>
    </row>
    <row r="66" spans="1:5" ht="12.75">
      <c r="A66" s="35" t="s">
        <v>57</v>
      </c>
      <c r="E66" s="40" t="s">
        <v>960</v>
      </c>
    </row>
    <row r="67" spans="1:5" ht="12.75">
      <c r="A67" t="s">
        <v>58</v>
      </c>
      <c r="E67" s="39" t="s">
        <v>59</v>
      </c>
    </row>
    <row r="68" spans="1:16" ht="12.75">
      <c r="A68" t="s">
        <v>49</v>
      </c>
      <c s="34" t="s">
        <v>70</v>
      </c>
      <c s="34" t="s">
        <v>961</v>
      </c>
      <c s="35" t="s">
        <v>52</v>
      </c>
      <c s="6" t="s">
        <v>962</v>
      </c>
      <c s="36" t="s">
        <v>90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40.25">
      <c r="A69" s="35" t="s">
        <v>56</v>
      </c>
      <c r="E69" s="39" t="s">
        <v>963</v>
      </c>
    </row>
    <row r="70" spans="1:5" ht="12.75">
      <c r="A70" s="35" t="s">
        <v>57</v>
      </c>
      <c r="E70" s="40" t="s">
        <v>960</v>
      </c>
    </row>
    <row r="71" spans="1:5" ht="12.75">
      <c r="A71" t="s">
        <v>58</v>
      </c>
      <c r="E71" s="39" t="s">
        <v>59</v>
      </c>
    </row>
    <row r="72" spans="1:16" ht="12.75">
      <c r="A72" t="s">
        <v>49</v>
      </c>
      <c s="34" t="s">
        <v>73</v>
      </c>
      <c s="34" t="s">
        <v>964</v>
      </c>
      <c s="35" t="s">
        <v>52</v>
      </c>
      <c s="6" t="s">
        <v>965</v>
      </c>
      <c s="36" t="s">
        <v>90</v>
      </c>
      <c s="37">
        <v>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65.75">
      <c r="A73" s="35" t="s">
        <v>56</v>
      </c>
      <c r="E73" s="39" t="s">
        <v>966</v>
      </c>
    </row>
    <row r="74" spans="1:5" ht="12.75">
      <c r="A74" s="35" t="s">
        <v>57</v>
      </c>
      <c r="E74" s="40" t="s">
        <v>960</v>
      </c>
    </row>
    <row r="75" spans="1:5" ht="12.75">
      <c r="A75" t="s">
        <v>58</v>
      </c>
      <c r="E75" s="39" t="s">
        <v>59</v>
      </c>
    </row>
    <row r="76" spans="1:16" ht="12.75">
      <c r="A76" t="s">
        <v>49</v>
      </c>
      <c s="34" t="s">
        <v>76</v>
      </c>
      <c s="34" t="s">
        <v>967</v>
      </c>
      <c s="35" t="s">
        <v>52</v>
      </c>
      <c s="6" t="s">
        <v>968</v>
      </c>
      <c s="36" t="s">
        <v>141</v>
      </c>
      <c s="37">
        <v>15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229.5">
      <c r="A77" s="35" t="s">
        <v>56</v>
      </c>
      <c r="E77" s="39" t="s">
        <v>969</v>
      </c>
    </row>
    <row r="78" spans="1:5" ht="12.75">
      <c r="A78" s="35" t="s">
        <v>57</v>
      </c>
      <c r="E78" s="40" t="s">
        <v>960</v>
      </c>
    </row>
    <row r="79" spans="1:5" ht="12.75">
      <c r="A79" t="s">
        <v>58</v>
      </c>
      <c r="E79" s="39" t="s">
        <v>59</v>
      </c>
    </row>
    <row r="80" spans="1:16" ht="12.75">
      <c r="A80" t="s">
        <v>49</v>
      </c>
      <c s="34" t="s">
        <v>79</v>
      </c>
      <c s="34" t="s">
        <v>970</v>
      </c>
      <c s="35" t="s">
        <v>52</v>
      </c>
      <c s="6" t="s">
        <v>971</v>
      </c>
      <c s="36" t="s">
        <v>90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91.25">
      <c r="A81" s="35" t="s">
        <v>56</v>
      </c>
      <c r="E81" s="39" t="s">
        <v>972</v>
      </c>
    </row>
    <row r="82" spans="1:5" ht="12.75">
      <c r="A82" s="35" t="s">
        <v>57</v>
      </c>
      <c r="E82" s="40" t="s">
        <v>973</v>
      </c>
    </row>
    <row r="83" spans="1:5" ht="12.75">
      <c r="A83" t="s">
        <v>58</v>
      </c>
      <c r="E83" s="39" t="s">
        <v>59</v>
      </c>
    </row>
    <row r="84" spans="1:16" ht="12.75">
      <c r="A84" t="s">
        <v>49</v>
      </c>
      <c s="34" t="s">
        <v>84</v>
      </c>
      <c s="34" t="s">
        <v>974</v>
      </c>
      <c s="35" t="s">
        <v>52</v>
      </c>
      <c s="6" t="s">
        <v>975</v>
      </c>
      <c s="36" t="s">
        <v>90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502</v>
      </c>
      <c>
        <f>(M84*21)/100</f>
      </c>
      <c t="s">
        <v>27</v>
      </c>
    </row>
    <row r="85" spans="1:5" ht="38.25">
      <c r="A85" s="35" t="s">
        <v>56</v>
      </c>
      <c r="E85" s="39" t="s">
        <v>941</v>
      </c>
    </row>
    <row r="86" spans="1:5" ht="12.75">
      <c r="A86" s="35" t="s">
        <v>57</v>
      </c>
      <c r="E86" s="40" t="s">
        <v>976</v>
      </c>
    </row>
    <row r="87" spans="1:5" ht="102">
      <c r="A87" t="s">
        <v>58</v>
      </c>
      <c r="E87" s="39" t="s">
        <v>977</v>
      </c>
    </row>
    <row r="88" spans="1:16" ht="12.75">
      <c r="A88" t="s">
        <v>49</v>
      </c>
      <c s="34" t="s">
        <v>82</v>
      </c>
      <c s="34" t="s">
        <v>978</v>
      </c>
      <c s="35" t="s">
        <v>52</v>
      </c>
      <c s="6" t="s">
        <v>979</v>
      </c>
      <c s="36" t="s">
        <v>90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91.25">
      <c r="A89" s="35" t="s">
        <v>56</v>
      </c>
      <c r="E89" s="39" t="s">
        <v>980</v>
      </c>
    </row>
    <row r="90" spans="1:5" ht="12.75">
      <c r="A90" s="35" t="s">
        <v>57</v>
      </c>
      <c r="E90" s="40" t="s">
        <v>981</v>
      </c>
    </row>
    <row r="91" spans="1:5" ht="12.75">
      <c r="A91" t="s">
        <v>58</v>
      </c>
      <c r="E91" s="39" t="s">
        <v>59</v>
      </c>
    </row>
    <row r="92" spans="1:16" ht="12.75">
      <c r="A92" t="s">
        <v>49</v>
      </c>
      <c s="34" t="s">
        <v>91</v>
      </c>
      <c s="34" t="s">
        <v>982</v>
      </c>
      <c s="35" t="s">
        <v>52</v>
      </c>
      <c s="6" t="s">
        <v>983</v>
      </c>
      <c s="36" t="s">
        <v>90</v>
      </c>
      <c s="37">
        <v>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78.5">
      <c r="A93" s="35" t="s">
        <v>56</v>
      </c>
      <c r="E93" s="39" t="s">
        <v>984</v>
      </c>
    </row>
    <row r="94" spans="1:5" ht="12.75">
      <c r="A94" s="35" t="s">
        <v>57</v>
      </c>
      <c r="E94" s="40" t="s">
        <v>985</v>
      </c>
    </row>
    <row r="95" spans="1:5" ht="12.75">
      <c r="A95" t="s">
        <v>58</v>
      </c>
      <c r="E95" s="39" t="s">
        <v>59</v>
      </c>
    </row>
    <row r="96" spans="1:16" ht="12.75">
      <c r="A96" t="s">
        <v>49</v>
      </c>
      <c s="34" t="s">
        <v>96</v>
      </c>
      <c s="34" t="s">
        <v>679</v>
      </c>
      <c s="35" t="s">
        <v>52</v>
      </c>
      <c s="6" t="s">
        <v>680</v>
      </c>
      <c s="36" t="s">
        <v>272</v>
      </c>
      <c s="37">
        <v>14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53">
      <c r="A97" s="35" t="s">
        <v>56</v>
      </c>
      <c r="E97" s="39" t="s">
        <v>986</v>
      </c>
    </row>
    <row r="98" spans="1:5" ht="12.75">
      <c r="A98" s="35" t="s">
        <v>57</v>
      </c>
      <c r="E98" s="40" t="s">
        <v>938</v>
      </c>
    </row>
    <row r="99" spans="1:5" ht="12.75">
      <c r="A99" t="s">
        <v>58</v>
      </c>
      <c r="E99" s="39" t="s">
        <v>59</v>
      </c>
    </row>
    <row r="100" spans="1:16" ht="12.75">
      <c r="A100" t="s">
        <v>49</v>
      </c>
      <c s="34" t="s">
        <v>100</v>
      </c>
      <c s="34" t="s">
        <v>667</v>
      </c>
      <c s="35" t="s">
        <v>52</v>
      </c>
      <c s="6" t="s">
        <v>668</v>
      </c>
      <c s="36" t="s">
        <v>272</v>
      </c>
      <c s="37">
        <v>16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53">
      <c r="A101" s="35" t="s">
        <v>56</v>
      </c>
      <c r="E101" s="39" t="s">
        <v>987</v>
      </c>
    </row>
    <row r="102" spans="1:5" ht="12.75">
      <c r="A102" s="35" t="s">
        <v>57</v>
      </c>
      <c r="E102" s="40" t="s">
        <v>938</v>
      </c>
    </row>
    <row r="103" spans="1:5" ht="12.75">
      <c r="A103" t="s">
        <v>58</v>
      </c>
      <c r="E103" s="39" t="s">
        <v>59</v>
      </c>
    </row>
    <row r="104" spans="1:16" ht="25.5">
      <c r="A104" t="s">
        <v>49</v>
      </c>
      <c s="34" t="s">
        <v>103</v>
      </c>
      <c s="34" t="s">
        <v>988</v>
      </c>
      <c s="35" t="s">
        <v>52</v>
      </c>
      <c s="6" t="s">
        <v>989</v>
      </c>
      <c s="36" t="s">
        <v>90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78.5">
      <c r="A105" s="35" t="s">
        <v>56</v>
      </c>
      <c r="E105" s="39" t="s">
        <v>990</v>
      </c>
    </row>
    <row r="106" spans="1:5" ht="12.75">
      <c r="A106" s="35" t="s">
        <v>57</v>
      </c>
      <c r="E106" s="40" t="s">
        <v>938</v>
      </c>
    </row>
    <row r="107" spans="1:5" ht="12.75">
      <c r="A107" t="s">
        <v>58</v>
      </c>
      <c r="E107" s="39" t="s">
        <v>59</v>
      </c>
    </row>
    <row r="108" spans="1:16" ht="25.5">
      <c r="A108" t="s">
        <v>49</v>
      </c>
      <c s="34" t="s">
        <v>108</v>
      </c>
      <c s="34" t="s">
        <v>991</v>
      </c>
      <c s="35" t="s">
        <v>52</v>
      </c>
      <c s="6" t="s">
        <v>992</v>
      </c>
      <c s="36" t="s">
        <v>90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53">
      <c r="A109" s="35" t="s">
        <v>56</v>
      </c>
      <c r="E109" s="39" t="s">
        <v>993</v>
      </c>
    </row>
    <row r="110" spans="1:5" ht="12.75">
      <c r="A110" s="35" t="s">
        <v>57</v>
      </c>
      <c r="E110" s="40" t="s">
        <v>938</v>
      </c>
    </row>
    <row r="111" spans="1:5" ht="12.75">
      <c r="A111" t="s">
        <v>58</v>
      </c>
      <c r="E11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994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994</v>
      </c>
      <c r="E4" s="26" t="s">
        <v>995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997</v>
      </c>
      <c r="E8" s="30" t="s">
        <v>995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723</v>
      </c>
      <c r="E9" s="33" t="s">
        <v>998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50</v>
      </c>
      <c s="34" t="s">
        <v>999</v>
      </c>
      <c s="35" t="s">
        <v>52</v>
      </c>
      <c s="6" t="s">
        <v>1000</v>
      </c>
      <c s="36" t="s">
        <v>1001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502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02">
      <c r="A13" t="s">
        <v>58</v>
      </c>
      <c r="E13" s="39" t="s">
        <v>1002</v>
      </c>
    </row>
    <row r="14" spans="1:16" ht="12.75">
      <c r="A14" t="s">
        <v>49</v>
      </c>
      <c s="34" t="s">
        <v>27</v>
      </c>
      <c s="34" t="s">
        <v>1003</v>
      </c>
      <c s="35" t="s">
        <v>52</v>
      </c>
      <c s="6" t="s">
        <v>1004</v>
      </c>
      <c s="36" t="s">
        <v>1001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502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52</v>
      </c>
    </row>
    <row r="17" spans="1:5" ht="127.5">
      <c r="A17" t="s">
        <v>58</v>
      </c>
      <c r="E17" s="39" t="s">
        <v>1005</v>
      </c>
    </row>
    <row r="18" spans="1:16" ht="12.75">
      <c r="A18" t="s">
        <v>49</v>
      </c>
      <c s="34" t="s">
        <v>26</v>
      </c>
      <c s="34" t="s">
        <v>1006</v>
      </c>
      <c s="35" t="s">
        <v>52</v>
      </c>
      <c s="6" t="s">
        <v>1007</v>
      </c>
      <c s="36" t="s">
        <v>1001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502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63.75">
      <c r="A21" t="s">
        <v>58</v>
      </c>
      <c r="E21" s="39" t="s">
        <v>1008</v>
      </c>
    </row>
    <row r="22" spans="1:16" ht="12.75">
      <c r="A22" t="s">
        <v>49</v>
      </c>
      <c s="34" t="s">
        <v>64</v>
      </c>
      <c s="34" t="s">
        <v>1009</v>
      </c>
      <c s="35" t="s">
        <v>52</v>
      </c>
      <c s="6" t="s">
        <v>1010</v>
      </c>
      <c s="36" t="s">
        <v>1001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502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52</v>
      </c>
    </row>
    <row r="25" spans="1:5" ht="38.25">
      <c r="A25" t="s">
        <v>58</v>
      </c>
      <c r="E25" s="39" t="s">
        <v>1011</v>
      </c>
    </row>
    <row r="26" spans="1:16" ht="12.75">
      <c r="A26" t="s">
        <v>49</v>
      </c>
      <c s="34" t="s">
        <v>67</v>
      </c>
      <c s="34" t="s">
        <v>1012</v>
      </c>
      <c s="35" t="s">
        <v>52</v>
      </c>
      <c s="6" t="s">
        <v>1013</v>
      </c>
      <c s="36" t="s">
        <v>1001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502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52</v>
      </c>
    </row>
    <row r="29" spans="1:5" ht="102">
      <c r="A29" t="s">
        <v>58</v>
      </c>
      <c r="E29" s="39" t="s">
        <v>1014</v>
      </c>
    </row>
    <row r="30" spans="1:16" ht="12.75">
      <c r="A30" t="s">
        <v>49</v>
      </c>
      <c s="34" t="s">
        <v>70</v>
      </c>
      <c s="34" t="s">
        <v>1015</v>
      </c>
      <c s="35" t="s">
        <v>52</v>
      </c>
      <c s="6" t="s">
        <v>1016</v>
      </c>
      <c s="36" t="s">
        <v>1001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502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52</v>
      </c>
    </row>
    <row r="33" spans="1:5" ht="89.25">
      <c r="A33" t="s">
        <v>58</v>
      </c>
      <c r="E33" s="39" t="s">
        <v>1017</v>
      </c>
    </row>
    <row r="34" spans="1:16" ht="12.75">
      <c r="A34" t="s">
        <v>49</v>
      </c>
      <c s="34" t="s">
        <v>73</v>
      </c>
      <c s="34" t="s">
        <v>1018</v>
      </c>
      <c s="35" t="s">
        <v>52</v>
      </c>
      <c s="6" t="s">
        <v>1019</v>
      </c>
      <c s="36" t="s">
        <v>1001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502</v>
      </c>
      <c>
        <f>(M34*21)/100</f>
      </c>
      <c t="s">
        <v>27</v>
      </c>
    </row>
    <row r="35" spans="1:5" ht="12.75">
      <c r="A35" s="35" t="s">
        <v>56</v>
      </c>
      <c r="E35" s="39" t="s">
        <v>1020</v>
      </c>
    </row>
    <row r="36" spans="1:5" ht="12.75">
      <c r="A36" s="35" t="s">
        <v>57</v>
      </c>
      <c r="E36" s="40" t="s">
        <v>1021</v>
      </c>
    </row>
    <row r="37" spans="1:5" ht="25.5">
      <c r="A37" t="s">
        <v>58</v>
      </c>
      <c r="E37" s="39" t="s">
        <v>1022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